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Eng_Anderson\Projetos\2020\SMEd\OBRAS EM ANDAMENTO\Creche_Tipo_C_Bairro_Jardim\ATUALIZACAO_PLANILHA_15_09_2020\ORCAMENTO_FINAL\"/>
    </mc:Choice>
  </mc:AlternateContent>
  <xr:revisionPtr revIDLastSave="0" documentId="13_ncr:1_{18D04BB2-83E0-4BAD-B2F4-F9F5E8C10A3A}" xr6:coauthVersionLast="45" xr6:coauthVersionMax="45" xr10:uidLastSave="{00000000-0000-0000-0000-000000000000}"/>
  <bookViews>
    <workbookView xWindow="-120" yWindow="-120" windowWidth="29040" windowHeight="15840" tabRatio="756" xr2:uid="{00000000-000D-0000-FFFF-FFFF00000000}"/>
  </bookViews>
  <sheets>
    <sheet name="PO_ATUALIZADO" sheetId="116" r:id="rId1"/>
    <sheet name="Planilha1" sheetId="119" r:id="rId2"/>
  </sheets>
  <definedNames>
    <definedName name="_Fill" localSheetId="0" hidden="1">#REF!</definedName>
    <definedName name="_Fill" hidden="1">#REF!</definedName>
    <definedName name="_xlnm._FilterDatabase" localSheetId="0" hidden="1">PO_ATUALIZADO!$B$8:$P$335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demir" hidden="1">{#N/A,#N/A,FALSE,"Cronograma";#N/A,#N/A,FALSE,"Cronogr. 2"}</definedName>
    <definedName name="ANBBAUDJH" localSheetId="0" hidden="1">#REF!</definedName>
    <definedName name="ANBBAUDJH" hidden="1">#REF!</definedName>
    <definedName name="_xlnm.Print_Area" localSheetId="0">PO_ATUALIZADO!$A$1:$O$335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s" hidden="1">{#N/A,#N/A,FALSE,"Cronograma";#N/A,#N/A,FALSE,"Cronogr. 2"}</definedName>
    <definedName name="_xlnm.Print_Titles" localSheetId="0">PO_ATUALIZADO!$1:$8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</workbook>
</file>

<file path=xl/calcChain.xml><?xml version="1.0" encoding="utf-8"?>
<calcChain xmlns="http://schemas.openxmlformats.org/spreadsheetml/2006/main">
  <c r="L193" i="116" l="1"/>
  <c r="D7" i="119" l="1"/>
  <c r="L68" i="119"/>
  <c r="L70" i="119"/>
  <c r="L72" i="119"/>
  <c r="L74" i="119"/>
  <c r="L66" i="119"/>
  <c r="D82" i="119"/>
  <c r="D80" i="119"/>
  <c r="D79" i="119"/>
  <c r="D74" i="119"/>
  <c r="D72" i="119"/>
  <c r="D70" i="119"/>
  <c r="D68" i="119"/>
  <c r="D64" i="119"/>
  <c r="K14" i="119"/>
  <c r="K16" i="119"/>
  <c r="K18" i="119"/>
  <c r="K20" i="119"/>
  <c r="K21" i="119"/>
  <c r="K23" i="119"/>
  <c r="K25" i="119"/>
  <c r="K29" i="119"/>
  <c r="K31" i="119"/>
  <c r="K33" i="119"/>
  <c r="K35" i="119"/>
  <c r="K37" i="119"/>
  <c r="K40" i="119"/>
  <c r="K41" i="119"/>
  <c r="K43" i="119"/>
  <c r="K45" i="119"/>
  <c r="K47" i="119"/>
  <c r="K50" i="119"/>
  <c r="K51" i="119"/>
  <c r="K53" i="119"/>
  <c r="K55" i="119"/>
  <c r="K57" i="119"/>
  <c r="K59" i="119"/>
  <c r="K12" i="119"/>
  <c r="E25" i="119"/>
  <c r="F19" i="119"/>
  <c r="K19" i="119" s="1"/>
  <c r="F17" i="119"/>
  <c r="K17" i="119" s="1"/>
  <c r="F15" i="119"/>
  <c r="K15" i="119" s="1"/>
  <c r="F13" i="119"/>
  <c r="K13" i="119" s="1"/>
  <c r="H28" i="119"/>
  <c r="K28" i="119" s="1"/>
  <c r="F49" i="119" l="1"/>
  <c r="K49" i="119" s="1"/>
  <c r="F27" i="119"/>
  <c r="K27" i="119" s="1"/>
  <c r="F26" i="119"/>
  <c r="F39" i="119"/>
  <c r="K26" i="119" l="1"/>
  <c r="K39" i="119"/>
  <c r="G345" i="116" l="1"/>
  <c r="L345" i="116" s="1"/>
  <c r="G344" i="116"/>
  <c r="L344" i="116"/>
  <c r="I344" i="116"/>
  <c r="O344" i="116" l="1"/>
  <c r="E72" i="119" s="1"/>
  <c r="I345" i="116"/>
  <c r="O345" i="116" s="1"/>
  <c r="L145" i="116"/>
  <c r="I145" i="116"/>
  <c r="D145" i="116"/>
  <c r="C145" i="116"/>
  <c r="L343" i="116"/>
  <c r="I343" i="116"/>
  <c r="L342" i="116"/>
  <c r="I342" i="116"/>
  <c r="M360" i="116"/>
  <c r="J348" i="116"/>
  <c r="J360" i="116" s="1"/>
  <c r="M348" i="116"/>
  <c r="N348" i="116"/>
  <c r="N360" i="116" s="1"/>
  <c r="M357" i="116"/>
  <c r="N357" i="116"/>
  <c r="J357" i="116"/>
  <c r="O354" i="116"/>
  <c r="O355" i="116"/>
  <c r="O356" i="116"/>
  <c r="L353" i="116"/>
  <c r="L354" i="116"/>
  <c r="L355" i="116"/>
  <c r="L356" i="116"/>
  <c r="I353" i="116"/>
  <c r="I354" i="116"/>
  <c r="I355" i="116"/>
  <c r="I356" i="116"/>
  <c r="O342" i="116" l="1"/>
  <c r="E68" i="119" s="1"/>
  <c r="O343" i="116"/>
  <c r="E70" i="119" s="1"/>
  <c r="E74" i="119"/>
  <c r="I73" i="119"/>
  <c r="J73" i="119"/>
  <c r="G73" i="119"/>
  <c r="H73" i="119"/>
  <c r="F73" i="119"/>
  <c r="O145" i="116"/>
  <c r="L348" i="116"/>
  <c r="O353" i="116"/>
  <c r="G341" i="116"/>
  <c r="L341" i="116" s="1"/>
  <c r="F341" i="116"/>
  <c r="E341" i="116"/>
  <c r="D341" i="116"/>
  <c r="C341" i="116"/>
  <c r="I352" i="116"/>
  <c r="L352" i="116"/>
  <c r="L357" i="116" s="1"/>
  <c r="L351" i="116"/>
  <c r="L350" i="116"/>
  <c r="I351" i="116"/>
  <c r="O351" i="116" s="1"/>
  <c r="E82" i="119" s="1"/>
  <c r="G351" i="116"/>
  <c r="G350" i="116"/>
  <c r="F83" i="119" l="1"/>
  <c r="G83" i="119"/>
  <c r="J83" i="119"/>
  <c r="I83" i="119"/>
  <c r="H83" i="119"/>
  <c r="F71" i="119"/>
  <c r="I71" i="119"/>
  <c r="J71" i="119"/>
  <c r="H71" i="119"/>
  <c r="G71" i="119"/>
  <c r="I69" i="119"/>
  <c r="J69" i="119"/>
  <c r="F69" i="119"/>
  <c r="H69" i="119"/>
  <c r="G69" i="119"/>
  <c r="I75" i="119"/>
  <c r="F75" i="119"/>
  <c r="H75" i="119"/>
  <c r="G75" i="119"/>
  <c r="J75" i="119"/>
  <c r="M73" i="119"/>
  <c r="O352" i="116"/>
  <c r="I341" i="116"/>
  <c r="M69" i="119" l="1"/>
  <c r="O341" i="116"/>
  <c r="I348" i="116"/>
  <c r="M75" i="119"/>
  <c r="M71" i="119"/>
  <c r="F350" i="116"/>
  <c r="I350" i="116"/>
  <c r="D350" i="116"/>
  <c r="C350" i="116"/>
  <c r="E66" i="119" l="1"/>
  <c r="O348" i="116"/>
  <c r="O350" i="116"/>
  <c r="I357" i="116"/>
  <c r="M333" i="116"/>
  <c r="N333" i="116"/>
  <c r="M329" i="116"/>
  <c r="M330" i="116" s="1"/>
  <c r="N329" i="116"/>
  <c r="M326" i="116"/>
  <c r="N326" i="116"/>
  <c r="M316" i="116"/>
  <c r="N316" i="116"/>
  <c r="M303" i="116"/>
  <c r="N303" i="116"/>
  <c r="L332" i="116"/>
  <c r="L328" i="116"/>
  <c r="L327" i="116"/>
  <c r="I332" i="116"/>
  <c r="I333" i="116" s="1"/>
  <c r="I328" i="116"/>
  <c r="I327" i="116"/>
  <c r="I320" i="116"/>
  <c r="I321" i="116"/>
  <c r="I322" i="116"/>
  <c r="I323" i="116"/>
  <c r="I324" i="116"/>
  <c r="I325" i="116"/>
  <c r="L320" i="116"/>
  <c r="L321" i="116"/>
  <c r="L322" i="116"/>
  <c r="L323" i="116"/>
  <c r="O323" i="116" s="1"/>
  <c r="L324" i="116"/>
  <c r="L325" i="116"/>
  <c r="L306" i="116"/>
  <c r="O306" i="116" s="1"/>
  <c r="L307" i="116"/>
  <c r="O307" i="116" s="1"/>
  <c r="L308" i="116"/>
  <c r="L309" i="116"/>
  <c r="O309" i="116" s="1"/>
  <c r="L310" i="116"/>
  <c r="O310" i="116" s="1"/>
  <c r="L311" i="116"/>
  <c r="O311" i="116" s="1"/>
  <c r="L312" i="116"/>
  <c r="O312" i="116" s="1"/>
  <c r="L313" i="116"/>
  <c r="O313" i="116" s="1"/>
  <c r="L314" i="116"/>
  <c r="O314" i="116" s="1"/>
  <c r="L315" i="116"/>
  <c r="O315" i="116" s="1"/>
  <c r="L300" i="116"/>
  <c r="L301" i="116"/>
  <c r="L302" i="116"/>
  <c r="L319" i="116"/>
  <c r="L305" i="116"/>
  <c r="L299" i="116"/>
  <c r="I300" i="116"/>
  <c r="I301" i="116"/>
  <c r="O301" i="116" s="1"/>
  <c r="I302" i="116"/>
  <c r="O302" i="116" s="1"/>
  <c r="I319" i="116"/>
  <c r="I305" i="116"/>
  <c r="I316" i="116" s="1"/>
  <c r="I299" i="116"/>
  <c r="L281" i="116"/>
  <c r="L280" i="116"/>
  <c r="M296" i="116"/>
  <c r="N296" i="116"/>
  <c r="L293" i="116"/>
  <c r="L294" i="116"/>
  <c r="L295" i="116"/>
  <c r="L292" i="116"/>
  <c r="I293" i="116"/>
  <c r="I294" i="116"/>
  <c r="I295" i="116"/>
  <c r="I292" i="116"/>
  <c r="M291" i="116"/>
  <c r="N291" i="116"/>
  <c r="M288" i="116"/>
  <c r="N288" i="116"/>
  <c r="L290" i="116"/>
  <c r="L289" i="116"/>
  <c r="L287" i="116"/>
  <c r="L286" i="116"/>
  <c r="L285" i="116"/>
  <c r="I290" i="116"/>
  <c r="I289" i="116"/>
  <c r="I287" i="116"/>
  <c r="I286" i="116"/>
  <c r="I285" i="116"/>
  <c r="M282" i="116"/>
  <c r="N282" i="116"/>
  <c r="M284" i="116"/>
  <c r="N284" i="116"/>
  <c r="I283" i="116"/>
  <c r="I284" i="116" s="1"/>
  <c r="L283" i="116"/>
  <c r="I281" i="116"/>
  <c r="I280" i="116"/>
  <c r="M279" i="116"/>
  <c r="N279" i="116"/>
  <c r="L269" i="116"/>
  <c r="L270" i="116"/>
  <c r="L271" i="116"/>
  <c r="L272" i="116"/>
  <c r="L273" i="116"/>
  <c r="L274" i="116"/>
  <c r="L275" i="116"/>
  <c r="L276" i="116"/>
  <c r="L277" i="116"/>
  <c r="L278" i="116"/>
  <c r="L268" i="116"/>
  <c r="I269" i="116"/>
  <c r="I270" i="116"/>
  <c r="I271" i="116"/>
  <c r="I272" i="116"/>
  <c r="I273" i="116"/>
  <c r="I274" i="116"/>
  <c r="I275" i="116"/>
  <c r="I276" i="116"/>
  <c r="I277" i="116"/>
  <c r="I278" i="116"/>
  <c r="I268" i="116"/>
  <c r="M264" i="116"/>
  <c r="N264" i="116"/>
  <c r="J252" i="116"/>
  <c r="M252" i="116"/>
  <c r="N252" i="116"/>
  <c r="L254" i="116"/>
  <c r="L255" i="116"/>
  <c r="L256" i="116"/>
  <c r="L257" i="116"/>
  <c r="L258" i="116"/>
  <c r="L259" i="116"/>
  <c r="L260" i="116"/>
  <c r="L261" i="116"/>
  <c r="L262" i="116"/>
  <c r="L263" i="116"/>
  <c r="I254" i="116"/>
  <c r="I255" i="116"/>
  <c r="I256" i="116"/>
  <c r="I257" i="116"/>
  <c r="I258" i="116"/>
  <c r="I259" i="116"/>
  <c r="I260" i="116"/>
  <c r="I261" i="116"/>
  <c r="I262" i="116"/>
  <c r="I263" i="116"/>
  <c r="L247" i="116"/>
  <c r="L248" i="116"/>
  <c r="L249" i="116"/>
  <c r="L250" i="116"/>
  <c r="L251" i="116"/>
  <c r="I247" i="116"/>
  <c r="I248" i="116"/>
  <c r="I249" i="116"/>
  <c r="I250" i="116"/>
  <c r="I251" i="116"/>
  <c r="L253" i="116"/>
  <c r="L246" i="116"/>
  <c r="I253" i="116"/>
  <c r="I246" i="116"/>
  <c r="J245" i="116"/>
  <c r="M245" i="116"/>
  <c r="N245" i="116"/>
  <c r="L239" i="116"/>
  <c r="L240" i="116"/>
  <c r="L241" i="116"/>
  <c r="L242" i="116"/>
  <c r="L243" i="116"/>
  <c r="L244" i="116"/>
  <c r="L238" i="116"/>
  <c r="I239" i="116"/>
  <c r="I240" i="116"/>
  <c r="I241" i="116"/>
  <c r="I242" i="116"/>
  <c r="I243" i="116"/>
  <c r="I244" i="116"/>
  <c r="I238" i="116"/>
  <c r="M237" i="116"/>
  <c r="N237" i="116"/>
  <c r="L230" i="116"/>
  <c r="L231" i="116"/>
  <c r="L232" i="116"/>
  <c r="L233" i="116"/>
  <c r="L234" i="116"/>
  <c r="L235" i="116"/>
  <c r="L236" i="116"/>
  <c r="L229" i="116"/>
  <c r="I230" i="116"/>
  <c r="I231" i="116"/>
  <c r="I232" i="116"/>
  <c r="I233" i="116"/>
  <c r="I234" i="116"/>
  <c r="I235" i="116"/>
  <c r="I236" i="116"/>
  <c r="I229" i="116"/>
  <c r="J227" i="116"/>
  <c r="N227" i="116"/>
  <c r="J214" i="116"/>
  <c r="N214" i="116"/>
  <c r="L217" i="116"/>
  <c r="L218" i="116"/>
  <c r="L219" i="116"/>
  <c r="L220" i="116"/>
  <c r="L221" i="116"/>
  <c r="L222" i="116"/>
  <c r="L223" i="116"/>
  <c r="L224" i="116"/>
  <c r="L225" i="116"/>
  <c r="L226" i="116"/>
  <c r="L216" i="116"/>
  <c r="I217" i="116"/>
  <c r="I218" i="116"/>
  <c r="I219" i="116"/>
  <c r="I220" i="116"/>
  <c r="I221" i="116"/>
  <c r="I222" i="116"/>
  <c r="I223" i="116"/>
  <c r="I224" i="116"/>
  <c r="I225" i="116"/>
  <c r="I226" i="116"/>
  <c r="I216" i="116"/>
  <c r="I210" i="116"/>
  <c r="I211" i="116"/>
  <c r="I212" i="116"/>
  <c r="I213" i="116"/>
  <c r="L210" i="116"/>
  <c r="L211" i="116"/>
  <c r="L212" i="116"/>
  <c r="L213" i="116"/>
  <c r="L209" i="116"/>
  <c r="I209" i="116"/>
  <c r="J205" i="116"/>
  <c r="M205" i="116"/>
  <c r="N205" i="116"/>
  <c r="L185" i="116"/>
  <c r="L186" i="116"/>
  <c r="L187" i="116"/>
  <c r="L188" i="116"/>
  <c r="L189" i="116"/>
  <c r="L190" i="116"/>
  <c r="L191" i="116"/>
  <c r="L192" i="116"/>
  <c r="L194" i="116"/>
  <c r="L195" i="116"/>
  <c r="L196" i="116"/>
  <c r="L197" i="116"/>
  <c r="L198" i="116"/>
  <c r="L199" i="116"/>
  <c r="L200" i="116"/>
  <c r="L201" i="116"/>
  <c r="L202" i="116"/>
  <c r="L203" i="116"/>
  <c r="L204" i="116"/>
  <c r="L184" i="116"/>
  <c r="I185" i="116"/>
  <c r="I186" i="116"/>
  <c r="I187" i="116"/>
  <c r="I188" i="116"/>
  <c r="I189" i="116"/>
  <c r="I190" i="116"/>
  <c r="I191" i="116"/>
  <c r="I192" i="116"/>
  <c r="I193" i="116"/>
  <c r="O193" i="116" s="1"/>
  <c r="I194" i="116"/>
  <c r="I195" i="116"/>
  <c r="I196" i="116"/>
  <c r="I197" i="116"/>
  <c r="I198" i="116"/>
  <c r="I199" i="116"/>
  <c r="I200" i="116"/>
  <c r="I201" i="116"/>
  <c r="I202" i="116"/>
  <c r="I203" i="116"/>
  <c r="I204" i="116"/>
  <c r="I184" i="116"/>
  <c r="L166" i="116"/>
  <c r="L167" i="116"/>
  <c r="L168" i="116"/>
  <c r="L169" i="116"/>
  <c r="L170" i="116"/>
  <c r="L171" i="116"/>
  <c r="L172" i="116"/>
  <c r="L173" i="116"/>
  <c r="L174" i="116"/>
  <c r="L175" i="116"/>
  <c r="L176" i="116"/>
  <c r="L177" i="116"/>
  <c r="L178" i="116"/>
  <c r="L179" i="116"/>
  <c r="L180" i="116"/>
  <c r="L181" i="116"/>
  <c r="L165" i="116"/>
  <c r="J182" i="116"/>
  <c r="M182" i="116"/>
  <c r="N182" i="116"/>
  <c r="I166" i="116"/>
  <c r="I167" i="116"/>
  <c r="I168" i="116"/>
  <c r="I169" i="116"/>
  <c r="I170" i="116"/>
  <c r="I171" i="116"/>
  <c r="I172" i="116"/>
  <c r="I173" i="116"/>
  <c r="I174" i="116"/>
  <c r="I175" i="116"/>
  <c r="I176" i="116"/>
  <c r="I177" i="116"/>
  <c r="I178" i="116"/>
  <c r="I179" i="116"/>
  <c r="I180" i="116"/>
  <c r="I181" i="116"/>
  <c r="I165" i="116"/>
  <c r="J163" i="116"/>
  <c r="M163" i="116"/>
  <c r="N163" i="116"/>
  <c r="I151" i="116"/>
  <c r="I152" i="116"/>
  <c r="I153" i="116"/>
  <c r="I154" i="116"/>
  <c r="I155" i="116"/>
  <c r="I156" i="116"/>
  <c r="I157" i="116"/>
  <c r="I158" i="116"/>
  <c r="I159" i="116"/>
  <c r="I160" i="116"/>
  <c r="I161" i="116"/>
  <c r="I162" i="116"/>
  <c r="I132" i="116"/>
  <c r="I133" i="116"/>
  <c r="I134" i="116"/>
  <c r="I135" i="116"/>
  <c r="I136" i="116"/>
  <c r="I137" i="116"/>
  <c r="I138" i="116"/>
  <c r="I139" i="116"/>
  <c r="I140" i="116"/>
  <c r="I141" i="116"/>
  <c r="I142" i="116"/>
  <c r="I143" i="116"/>
  <c r="I144" i="116"/>
  <c r="I146" i="116"/>
  <c r="I147" i="116"/>
  <c r="I148" i="116"/>
  <c r="I149" i="116"/>
  <c r="I150" i="116"/>
  <c r="L143" i="116"/>
  <c r="L144" i="116"/>
  <c r="L146" i="116"/>
  <c r="L147" i="116"/>
  <c r="L148" i="116"/>
  <c r="L149" i="116"/>
  <c r="L150" i="116"/>
  <c r="L151" i="116"/>
  <c r="L152" i="116"/>
  <c r="L153" i="116"/>
  <c r="L154" i="116"/>
  <c r="L155" i="116"/>
  <c r="L156" i="116"/>
  <c r="L157" i="116"/>
  <c r="L158" i="116"/>
  <c r="L159" i="116"/>
  <c r="L160" i="116"/>
  <c r="L161" i="116"/>
  <c r="L162" i="116"/>
  <c r="L132" i="116"/>
  <c r="L133" i="116"/>
  <c r="L134" i="116"/>
  <c r="L135" i="116"/>
  <c r="L136" i="116"/>
  <c r="L137" i="116"/>
  <c r="L138" i="116"/>
  <c r="L139" i="116"/>
  <c r="L140" i="116"/>
  <c r="L141" i="116"/>
  <c r="L142" i="116"/>
  <c r="L131" i="116"/>
  <c r="I131" i="116"/>
  <c r="L126" i="116"/>
  <c r="L127" i="116" s="1"/>
  <c r="M127" i="116"/>
  <c r="N127" i="116"/>
  <c r="I126" i="116"/>
  <c r="I127" i="116" s="1"/>
  <c r="J121" i="116"/>
  <c r="M121" i="116"/>
  <c r="N121" i="116"/>
  <c r="L114" i="116"/>
  <c r="L115" i="116"/>
  <c r="L116" i="116"/>
  <c r="L117" i="116"/>
  <c r="L118" i="116"/>
  <c r="I114" i="116"/>
  <c r="I115" i="116"/>
  <c r="I116" i="116"/>
  <c r="I117" i="116"/>
  <c r="I118" i="116"/>
  <c r="L113" i="116"/>
  <c r="I113" i="116"/>
  <c r="I109" i="116"/>
  <c r="J110" i="116"/>
  <c r="M110" i="116"/>
  <c r="N110" i="116"/>
  <c r="L105" i="116"/>
  <c r="L106" i="116"/>
  <c r="L107" i="116"/>
  <c r="L108" i="116"/>
  <c r="L109" i="116"/>
  <c r="I105" i="116"/>
  <c r="I106" i="116"/>
  <c r="I107" i="116"/>
  <c r="I108" i="116"/>
  <c r="L104" i="116"/>
  <c r="I104" i="116"/>
  <c r="M101" i="116"/>
  <c r="M93" i="116"/>
  <c r="J101" i="116"/>
  <c r="N101" i="116"/>
  <c r="J93" i="116"/>
  <c r="N93" i="116"/>
  <c r="I95" i="116"/>
  <c r="I96" i="116"/>
  <c r="I97" i="116"/>
  <c r="I98" i="116"/>
  <c r="I99" i="116"/>
  <c r="I100" i="116"/>
  <c r="L95" i="116"/>
  <c r="L96" i="116"/>
  <c r="L97" i="116"/>
  <c r="L98" i="116"/>
  <c r="L99" i="116"/>
  <c r="L100" i="116"/>
  <c r="O100" i="116" s="1"/>
  <c r="L92" i="116"/>
  <c r="L85" i="116"/>
  <c r="L86" i="116"/>
  <c r="L87" i="116"/>
  <c r="L88" i="116"/>
  <c r="L89" i="116"/>
  <c r="L90" i="116"/>
  <c r="L91" i="116"/>
  <c r="I85" i="116"/>
  <c r="I86" i="116"/>
  <c r="I87" i="116"/>
  <c r="I88" i="116"/>
  <c r="I89" i="116"/>
  <c r="I90" i="116"/>
  <c r="I91" i="116"/>
  <c r="I92" i="116"/>
  <c r="L94" i="116"/>
  <c r="L84" i="116"/>
  <c r="I94" i="116"/>
  <c r="I84" i="116"/>
  <c r="J81" i="116"/>
  <c r="M81" i="116"/>
  <c r="N81" i="116"/>
  <c r="I74" i="116"/>
  <c r="I75" i="116"/>
  <c r="I76" i="116"/>
  <c r="I77" i="116"/>
  <c r="I78" i="116"/>
  <c r="I79" i="116"/>
  <c r="I80" i="116"/>
  <c r="L74" i="116"/>
  <c r="L75" i="116"/>
  <c r="L76" i="116"/>
  <c r="L77" i="116"/>
  <c r="L78" i="116"/>
  <c r="L79" i="116"/>
  <c r="L80" i="116"/>
  <c r="L73" i="116"/>
  <c r="I73" i="116"/>
  <c r="M43" i="116"/>
  <c r="N43" i="116"/>
  <c r="M45" i="116"/>
  <c r="N45" i="116"/>
  <c r="M59" i="116"/>
  <c r="N59" i="116"/>
  <c r="M62" i="116"/>
  <c r="N62" i="116"/>
  <c r="J67" i="116"/>
  <c r="M67" i="116"/>
  <c r="N67" i="116"/>
  <c r="J62" i="116"/>
  <c r="J59" i="116"/>
  <c r="J45" i="116"/>
  <c r="J43" i="116"/>
  <c r="M35" i="116"/>
  <c r="N35" i="116"/>
  <c r="J35" i="116"/>
  <c r="J37" i="116"/>
  <c r="K37" i="116"/>
  <c r="M37" i="116"/>
  <c r="N37" i="116"/>
  <c r="L70" i="116"/>
  <c r="I70" i="116"/>
  <c r="I64" i="116"/>
  <c r="I65" i="116"/>
  <c r="I66" i="116"/>
  <c r="L64" i="116"/>
  <c r="L65" i="116"/>
  <c r="L66" i="116"/>
  <c r="L63" i="116"/>
  <c r="I63" i="116"/>
  <c r="L61" i="116"/>
  <c r="L60" i="116"/>
  <c r="I61" i="116"/>
  <c r="I60" i="116"/>
  <c r="I62" i="116" s="1"/>
  <c r="L46" i="116"/>
  <c r="L47" i="116"/>
  <c r="L48" i="116"/>
  <c r="L49" i="116"/>
  <c r="L50" i="116"/>
  <c r="L51" i="116"/>
  <c r="L52" i="116"/>
  <c r="L53" i="116"/>
  <c r="L54" i="116"/>
  <c r="L55" i="116"/>
  <c r="L56" i="116"/>
  <c r="L57" i="116"/>
  <c r="L58" i="116"/>
  <c r="I47" i="116"/>
  <c r="O47" i="116" s="1"/>
  <c r="I48" i="116"/>
  <c r="I49" i="116"/>
  <c r="I50" i="116"/>
  <c r="O50" i="116" s="1"/>
  <c r="I51" i="116"/>
  <c r="O51" i="116" s="1"/>
  <c r="I52" i="116"/>
  <c r="I53" i="116"/>
  <c r="I54" i="116"/>
  <c r="O54" i="116" s="1"/>
  <c r="I55" i="116"/>
  <c r="I56" i="116"/>
  <c r="O56" i="116" s="1"/>
  <c r="I57" i="116"/>
  <c r="O57" i="116" s="1"/>
  <c r="I58" i="116"/>
  <c r="L44" i="116"/>
  <c r="L45" i="116" s="1"/>
  <c r="I46" i="116"/>
  <c r="I44" i="116"/>
  <c r="I45" i="116" s="1"/>
  <c r="I39" i="116"/>
  <c r="I40" i="116"/>
  <c r="I41" i="116"/>
  <c r="I42" i="116"/>
  <c r="L39" i="116"/>
  <c r="L40" i="116"/>
  <c r="L41" i="116"/>
  <c r="L42" i="116"/>
  <c r="L38" i="116"/>
  <c r="I38" i="116"/>
  <c r="L36" i="116"/>
  <c r="L37" i="116" s="1"/>
  <c r="I36" i="116"/>
  <c r="I37" i="116" s="1"/>
  <c r="L28" i="116"/>
  <c r="L29" i="116"/>
  <c r="L30" i="116"/>
  <c r="L31" i="116"/>
  <c r="L32" i="116"/>
  <c r="L33" i="116"/>
  <c r="L34" i="116"/>
  <c r="I29" i="116"/>
  <c r="I30" i="116"/>
  <c r="I31" i="116"/>
  <c r="I32" i="116"/>
  <c r="O32" i="116" s="1"/>
  <c r="I33" i="116"/>
  <c r="I34" i="116"/>
  <c r="I28" i="116"/>
  <c r="L22" i="116"/>
  <c r="L20" i="116"/>
  <c r="I22" i="116"/>
  <c r="I20" i="116"/>
  <c r="J67" i="119" l="1"/>
  <c r="J77" i="119" s="1"/>
  <c r="I67" i="119"/>
  <c r="I77" i="119" s="1"/>
  <c r="H67" i="119"/>
  <c r="H77" i="119" s="1"/>
  <c r="G67" i="119"/>
  <c r="G77" i="119" s="1"/>
  <c r="F67" i="119"/>
  <c r="E77" i="119"/>
  <c r="O321" i="116"/>
  <c r="I25" i="116"/>
  <c r="E80" i="119"/>
  <c r="O357" i="116"/>
  <c r="I59" i="116"/>
  <c r="I43" i="116"/>
  <c r="I67" i="116"/>
  <c r="I81" i="116"/>
  <c r="O29" i="116"/>
  <c r="I35" i="116"/>
  <c r="O219" i="116"/>
  <c r="O203" i="116"/>
  <c r="O324" i="116"/>
  <c r="O194" i="116"/>
  <c r="I282" i="116"/>
  <c r="O86" i="116"/>
  <c r="N102" i="116"/>
  <c r="J102" i="116"/>
  <c r="O246" i="116"/>
  <c r="O248" i="116"/>
  <c r="O263" i="116"/>
  <c r="N330" i="116"/>
  <c r="O33" i="116"/>
  <c r="O137" i="116"/>
  <c r="O132" i="116"/>
  <c r="O109" i="116"/>
  <c r="O151" i="116"/>
  <c r="O236" i="116"/>
  <c r="O230" i="116"/>
  <c r="O332" i="116"/>
  <c r="O333" i="116" s="1"/>
  <c r="E59" i="119" s="1"/>
  <c r="O162" i="116"/>
  <c r="O226" i="116"/>
  <c r="O220" i="116"/>
  <c r="O249" i="116"/>
  <c r="O258" i="116"/>
  <c r="O20" i="116"/>
  <c r="O148" i="116"/>
  <c r="O275" i="116"/>
  <c r="M265" i="116"/>
  <c r="O295" i="116"/>
  <c r="O319" i="116"/>
  <c r="M297" i="116"/>
  <c r="L25" i="116"/>
  <c r="O25" i="116" s="1"/>
  <c r="E21" i="119" s="1"/>
  <c r="N265" i="116"/>
  <c r="O276" i="116"/>
  <c r="O270" i="116"/>
  <c r="O328" i="116"/>
  <c r="O42" i="116"/>
  <c r="O179" i="116"/>
  <c r="O173" i="116"/>
  <c r="O167" i="116"/>
  <c r="O274" i="116"/>
  <c r="O299" i="116"/>
  <c r="J265" i="116"/>
  <c r="J68" i="116"/>
  <c r="O243" i="116"/>
  <c r="O260" i="116"/>
  <c r="O290" i="116"/>
  <c r="O293" i="116"/>
  <c r="L329" i="116"/>
  <c r="O320" i="116"/>
  <c r="L279" i="116"/>
  <c r="I237" i="116"/>
  <c r="O294" i="116"/>
  <c r="O305" i="116"/>
  <c r="O87" i="116"/>
  <c r="I110" i="116"/>
  <c r="O131" i="116"/>
  <c r="O177" i="116"/>
  <c r="O171" i="116"/>
  <c r="O223" i="116"/>
  <c r="O217" i="116"/>
  <c r="O278" i="116"/>
  <c r="O272" i="116"/>
  <c r="L333" i="116"/>
  <c r="I121" i="116"/>
  <c r="I182" i="116"/>
  <c r="N297" i="116"/>
  <c r="L43" i="116"/>
  <c r="I205" i="116"/>
  <c r="O229" i="116"/>
  <c r="O231" i="116"/>
  <c r="O61" i="116"/>
  <c r="M102" i="116"/>
  <c r="O196" i="116"/>
  <c r="I245" i="116"/>
  <c r="O28" i="116"/>
  <c r="O70" i="116"/>
  <c r="O107" i="116"/>
  <c r="O181" i="116"/>
  <c r="O175" i="116"/>
  <c r="O169" i="116"/>
  <c r="I214" i="116"/>
  <c r="O259" i="116"/>
  <c r="O269" i="116"/>
  <c r="L282" i="116"/>
  <c r="O189" i="116"/>
  <c r="O185" i="116"/>
  <c r="L214" i="116"/>
  <c r="L237" i="116"/>
  <c r="L296" i="116"/>
  <c r="O94" i="116"/>
  <c r="O88" i="116"/>
  <c r="O180" i="116"/>
  <c r="O174" i="116"/>
  <c r="O184" i="116"/>
  <c r="O188" i="116"/>
  <c r="O222" i="116"/>
  <c r="L264" i="116"/>
  <c r="O261" i="116"/>
  <c r="O277" i="116"/>
  <c r="O271" i="116"/>
  <c r="I288" i="116"/>
  <c r="O287" i="116"/>
  <c r="O139" i="116"/>
  <c r="O133" i="116"/>
  <c r="O158" i="116"/>
  <c r="O152" i="116"/>
  <c r="O187" i="116"/>
  <c r="O216" i="116"/>
  <c r="O221" i="116"/>
  <c r="O232" i="116"/>
  <c r="O250" i="116"/>
  <c r="I296" i="116"/>
  <c r="L67" i="116"/>
  <c r="O178" i="116"/>
  <c r="O172" i="116"/>
  <c r="O166" i="116"/>
  <c r="O192" i="116"/>
  <c r="O30" i="116"/>
  <c r="O84" i="116"/>
  <c r="O191" i="116"/>
  <c r="I329" i="116"/>
  <c r="O39" i="116"/>
  <c r="O74" i="116"/>
  <c r="O90" i="116"/>
  <c r="O142" i="116"/>
  <c r="O165" i="116"/>
  <c r="O176" i="116"/>
  <c r="O170" i="116"/>
  <c r="O190" i="116"/>
  <c r="O186" i="116"/>
  <c r="O224" i="116"/>
  <c r="I264" i="116"/>
  <c r="O247" i="116"/>
  <c r="I252" i="116"/>
  <c r="I279" i="116"/>
  <c r="O273" i="116"/>
  <c r="O283" i="116"/>
  <c r="O284" i="116" s="1"/>
  <c r="O327" i="116"/>
  <c r="O329" i="116" s="1"/>
  <c r="O325" i="116"/>
  <c r="O322" i="116"/>
  <c r="L326" i="116"/>
  <c r="I326" i="116"/>
  <c r="L316" i="116"/>
  <c r="O308" i="116"/>
  <c r="O316" i="116" s="1"/>
  <c r="E55" i="119" s="1"/>
  <c r="L303" i="116"/>
  <c r="I303" i="116"/>
  <c r="O300" i="116"/>
  <c r="O303" i="116" s="1"/>
  <c r="E53" i="119" s="1"/>
  <c r="O281" i="116"/>
  <c r="O268" i="116"/>
  <c r="O280" i="116"/>
  <c r="L284" i="116"/>
  <c r="O285" i="116"/>
  <c r="L291" i="116"/>
  <c r="O292" i="116"/>
  <c r="L288" i="116"/>
  <c r="I291" i="116"/>
  <c r="O289" i="116"/>
  <c r="O286" i="116"/>
  <c r="O91" i="116"/>
  <c r="O85" i="116"/>
  <c r="L110" i="116"/>
  <c r="O108" i="116"/>
  <c r="O115" i="116"/>
  <c r="O234" i="116"/>
  <c r="O242" i="116"/>
  <c r="O60" i="116"/>
  <c r="O255" i="116"/>
  <c r="O114" i="116"/>
  <c r="O64" i="116"/>
  <c r="O89" i="116"/>
  <c r="O106" i="116"/>
  <c r="O113" i="116"/>
  <c r="O225" i="116"/>
  <c r="O235" i="116"/>
  <c r="O240" i="116"/>
  <c r="L245" i="116"/>
  <c r="O254" i="116"/>
  <c r="O238" i="116"/>
  <c r="O239" i="116"/>
  <c r="O253" i="116"/>
  <c r="O244" i="116"/>
  <c r="L252" i="116"/>
  <c r="O262" i="116"/>
  <c r="O257" i="116"/>
  <c r="O256" i="116"/>
  <c r="O251" i="116"/>
  <c r="O241" i="116"/>
  <c r="O233" i="116"/>
  <c r="O218" i="116"/>
  <c r="I227" i="116"/>
  <c r="L227" i="116"/>
  <c r="L59" i="116"/>
  <c r="O53" i="116"/>
  <c r="L182" i="116"/>
  <c r="O40" i="116"/>
  <c r="O92" i="116"/>
  <c r="O104" i="116"/>
  <c r="L35" i="116"/>
  <c r="O78" i="116"/>
  <c r="L163" i="116"/>
  <c r="O168" i="116"/>
  <c r="O209" i="116"/>
  <c r="O213" i="116"/>
  <c r="O212" i="116"/>
  <c r="O211" i="116"/>
  <c r="O210" i="116"/>
  <c r="O204" i="116"/>
  <c r="O201" i="116"/>
  <c r="O202" i="116"/>
  <c r="O200" i="116"/>
  <c r="O198" i="116"/>
  <c r="O199" i="116"/>
  <c r="O197" i="116"/>
  <c r="O195" i="116"/>
  <c r="L205" i="116"/>
  <c r="O144" i="116"/>
  <c r="I163" i="116"/>
  <c r="O161" i="116"/>
  <c r="O160" i="116"/>
  <c r="O159" i="116"/>
  <c r="O157" i="116"/>
  <c r="O156" i="116"/>
  <c r="O155" i="116"/>
  <c r="O153" i="116"/>
  <c r="O150" i="116"/>
  <c r="O149" i="116"/>
  <c r="O147" i="116"/>
  <c r="O146" i="116"/>
  <c r="O143" i="116"/>
  <c r="O138" i="116"/>
  <c r="O136" i="116"/>
  <c r="O141" i="116"/>
  <c r="O135" i="116"/>
  <c r="O154" i="116"/>
  <c r="O140" i="116"/>
  <c r="O134" i="116"/>
  <c r="O126" i="116"/>
  <c r="O118" i="116"/>
  <c r="O117" i="116"/>
  <c r="O116" i="116"/>
  <c r="O105" i="116"/>
  <c r="O98" i="116"/>
  <c r="O99" i="116"/>
  <c r="O96" i="116"/>
  <c r="L101" i="116"/>
  <c r="O95" i="116"/>
  <c r="I101" i="116"/>
  <c r="O97" i="116"/>
  <c r="L93" i="116"/>
  <c r="I93" i="116"/>
  <c r="O76" i="116"/>
  <c r="O75" i="116"/>
  <c r="O73" i="116"/>
  <c r="O79" i="116"/>
  <c r="L81" i="116"/>
  <c r="O80" i="116"/>
  <c r="O77" i="116"/>
  <c r="N68" i="116"/>
  <c r="M68" i="116"/>
  <c r="O36" i="116"/>
  <c r="O37" i="116" s="1"/>
  <c r="L62" i="116"/>
  <c r="O44" i="116"/>
  <c r="O45" i="116" s="1"/>
  <c r="O52" i="116"/>
  <c r="O63" i="116"/>
  <c r="O66" i="116"/>
  <c r="O65" i="116"/>
  <c r="O58" i="116"/>
  <c r="O55" i="116"/>
  <c r="O49" i="116"/>
  <c r="O46" i="116"/>
  <c r="O48" i="116"/>
  <c r="O41" i="116"/>
  <c r="O38" i="116"/>
  <c r="O34" i="116"/>
  <c r="O31" i="116"/>
  <c r="O22" i="116"/>
  <c r="M67" i="119" l="1"/>
  <c r="F77" i="119"/>
  <c r="I60" i="119"/>
  <c r="J60" i="119"/>
  <c r="G56" i="119"/>
  <c r="I56" i="119"/>
  <c r="H56" i="119"/>
  <c r="F56" i="119"/>
  <c r="J56" i="119"/>
  <c r="H54" i="119"/>
  <c r="J54" i="119"/>
  <c r="I54" i="119"/>
  <c r="G54" i="119"/>
  <c r="F54" i="119"/>
  <c r="G81" i="119"/>
  <c r="E85" i="119"/>
  <c r="H81" i="119"/>
  <c r="F81" i="119"/>
  <c r="F85" i="119" s="1"/>
  <c r="J81" i="119"/>
  <c r="I81" i="119"/>
  <c r="O127" i="116"/>
  <c r="E37" i="119"/>
  <c r="F38" i="119" s="1"/>
  <c r="K38" i="119" s="1"/>
  <c r="F22" i="119"/>
  <c r="I68" i="116"/>
  <c r="O296" i="116"/>
  <c r="L330" i="116"/>
  <c r="O291" i="116"/>
  <c r="O326" i="116"/>
  <c r="O330" i="116" s="1"/>
  <c r="E57" i="119" s="1"/>
  <c r="I330" i="116"/>
  <c r="I265" i="116"/>
  <c r="O62" i="116"/>
  <c r="O252" i="116"/>
  <c r="M335" i="116"/>
  <c r="N335" i="116"/>
  <c r="L297" i="116"/>
  <c r="O227" i="116"/>
  <c r="O282" i="116"/>
  <c r="O182" i="116"/>
  <c r="E43" i="119" s="1"/>
  <c r="O237" i="116"/>
  <c r="O288" i="116"/>
  <c r="L265" i="116"/>
  <c r="O43" i="116"/>
  <c r="L68" i="116"/>
  <c r="O121" i="116"/>
  <c r="E35" i="119" s="1"/>
  <c r="F36" i="119" s="1"/>
  <c r="K36" i="119" s="1"/>
  <c r="O264" i="116"/>
  <c r="O279" i="116"/>
  <c r="I297" i="116"/>
  <c r="O214" i="116"/>
  <c r="O93" i="116"/>
  <c r="O245" i="116"/>
  <c r="O59" i="116"/>
  <c r="O35" i="116"/>
  <c r="O163" i="116"/>
  <c r="E41" i="119" s="1"/>
  <c r="O67" i="116"/>
  <c r="O110" i="116"/>
  <c r="E33" i="119" s="1"/>
  <c r="O205" i="116"/>
  <c r="E45" i="119" s="1"/>
  <c r="L102" i="116"/>
  <c r="O101" i="116"/>
  <c r="I102" i="116"/>
  <c r="O81" i="116"/>
  <c r="E29" i="119" s="1"/>
  <c r="K60" i="119" l="1"/>
  <c r="H58" i="119"/>
  <c r="I58" i="119"/>
  <c r="G58" i="119"/>
  <c r="F58" i="119"/>
  <c r="J58" i="119"/>
  <c r="K56" i="119"/>
  <c r="K54" i="119"/>
  <c r="H34" i="119"/>
  <c r="I34" i="119"/>
  <c r="G34" i="119"/>
  <c r="F34" i="119"/>
  <c r="J34" i="119"/>
  <c r="G42" i="119"/>
  <c r="F42" i="119"/>
  <c r="H42" i="119"/>
  <c r="J42" i="119"/>
  <c r="I42" i="119"/>
  <c r="K22" i="119"/>
  <c r="I335" i="116"/>
  <c r="I360" i="116" s="1"/>
  <c r="H30" i="119"/>
  <c r="J30" i="119"/>
  <c r="F30" i="119"/>
  <c r="G30" i="119"/>
  <c r="I30" i="119"/>
  <c r="G46" i="119"/>
  <c r="F46" i="119"/>
  <c r="I46" i="119"/>
  <c r="H46" i="119"/>
  <c r="J46" i="119"/>
  <c r="I44" i="119"/>
  <c r="F44" i="119"/>
  <c r="G44" i="119"/>
  <c r="H44" i="119"/>
  <c r="J44" i="119"/>
  <c r="L335" i="116"/>
  <c r="L360" i="116" s="1"/>
  <c r="O297" i="116"/>
  <c r="E51" i="119" s="1"/>
  <c r="O265" i="116"/>
  <c r="E47" i="119" s="1"/>
  <c r="O102" i="116"/>
  <c r="E31" i="119" s="1"/>
  <c r="O68" i="116"/>
  <c r="E23" i="119" s="1"/>
  <c r="K30" i="119" l="1"/>
  <c r="K58" i="119"/>
  <c r="K34" i="119"/>
  <c r="K46" i="119"/>
  <c r="H24" i="119"/>
  <c r="G24" i="119"/>
  <c r="F24" i="119"/>
  <c r="E62" i="119"/>
  <c r="H32" i="119"/>
  <c r="I32" i="119"/>
  <c r="F32" i="119"/>
  <c r="J32" i="119"/>
  <c r="G32" i="119"/>
  <c r="K44" i="119"/>
  <c r="H52" i="119"/>
  <c r="G52" i="119"/>
  <c r="F52" i="119"/>
  <c r="I52" i="119"/>
  <c r="J52" i="119"/>
  <c r="K42" i="119"/>
  <c r="G48" i="119"/>
  <c r="J48" i="119"/>
  <c r="H48" i="119"/>
  <c r="F48" i="119"/>
  <c r="I48" i="119"/>
  <c r="I62" i="119" s="1"/>
  <c r="I87" i="119" s="1"/>
  <c r="O335" i="116"/>
  <c r="O360" i="116" s="1"/>
  <c r="K48" i="119" l="1"/>
  <c r="J62" i="119"/>
  <c r="J87" i="119" s="1"/>
  <c r="E87" i="119"/>
  <c r="K24" i="119"/>
  <c r="F62" i="119"/>
  <c r="F87" i="119" s="1"/>
  <c r="G62" i="119"/>
  <c r="G87" i="119" s="1"/>
  <c r="H62" i="119"/>
  <c r="H87" i="119" s="1"/>
  <c r="K52" i="119"/>
  <c r="K32" i="119"/>
  <c r="K87" i="119" l="1"/>
  <c r="L62" i="119"/>
</calcChain>
</file>

<file path=xl/sharedStrings.xml><?xml version="1.0" encoding="utf-8"?>
<sst xmlns="http://schemas.openxmlformats.org/spreadsheetml/2006/main" count="1297" uniqueCount="730">
  <si>
    <t>11.1</t>
  </si>
  <si>
    <t xml:space="preserve">Soleira em granito cinza andorinha, L=15cm, E=2cm </t>
  </si>
  <si>
    <t>11.4</t>
  </si>
  <si>
    <t>MERCADO</t>
  </si>
  <si>
    <t xml:space="preserve">PINTURA </t>
  </si>
  <si>
    <t>12.1</t>
  </si>
  <si>
    <t>12.2</t>
  </si>
  <si>
    <t>Pintura em esmalte sintético 02 demãos em esquadrias de madeira</t>
  </si>
  <si>
    <t>13.2</t>
  </si>
  <si>
    <t>INSTALAÇÕES DE REDE ESTRUTURADA</t>
  </si>
  <si>
    <t>Patch Panel 19"  - 24 portas, Categoria 6</t>
  </si>
  <si>
    <t xml:space="preserve">un </t>
  </si>
  <si>
    <t xml:space="preserve">Guia de Cabos Vertical, fechado </t>
  </si>
  <si>
    <t>TUBULAÇÕES E CONEXÕES DE PVC RÍGIDO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</si>
  <si>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</si>
  <si>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</si>
  <si>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</si>
  <si>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</si>
  <si>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</si>
  <si>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</si>
  <si>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</si>
  <si>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</si>
  <si>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Limpeza final da obra</t>
  </si>
  <si>
    <t>6.5</t>
  </si>
  <si>
    <t>VIDROS</t>
  </si>
  <si>
    <t>Peitoril em granito cinza, largura=17,00cm espessura variável e pingadeira</t>
  </si>
  <si>
    <t>11.3</t>
  </si>
  <si>
    <t>13.1</t>
  </si>
  <si>
    <t>CENTRO DE DISTRIBUIÇÃO</t>
  </si>
  <si>
    <t>ELETRODUTOS E ACESSÓRIOS</t>
  </si>
  <si>
    <t>CABOS E FIOS (CONDUTORES)</t>
  </si>
  <si>
    <t>ILUMINAÇÃO E TOMADAS</t>
  </si>
  <si>
    <t>Interruptor simples 10 A, completa</t>
  </si>
  <si>
    <t>Projetor com lâmpada de vapor metálico 150W</t>
  </si>
  <si>
    <t>EQUIPAMENTOS PASSIVOS</t>
  </si>
  <si>
    <t>CABOS EM PAR TRANÇADOS</t>
  </si>
  <si>
    <t>Cabo coaxial</t>
  </si>
  <si>
    <t>TOMADAS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</si>
  <si>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</si>
  <si>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</si>
  <si>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</si>
  <si>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</si>
  <si>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</si>
  <si>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</si>
  <si>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</si>
  <si>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</si>
  <si>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</si>
  <si>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</si>
  <si>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</si>
  <si>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</si>
  <si>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15.11</t>
  </si>
  <si>
    <t>15.13</t>
  </si>
  <si>
    <t>15.14</t>
  </si>
  <si>
    <t>15.15</t>
  </si>
  <si>
    <t>15.16</t>
  </si>
  <si>
    <t>15.17</t>
  </si>
  <si>
    <t>un.</t>
  </si>
  <si>
    <t>Bancada em granito cinza andorinha - espessura 2cm, conforme projeto</t>
  </si>
  <si>
    <t>17.2</t>
  </si>
  <si>
    <t>Pára-raios tipo Franklin em aço inox 3 pontas em haste de 3 m. x 1.1/2" tipo simples</t>
  </si>
  <si>
    <t>Cordoalha de cobre nu 35 mm2</t>
  </si>
  <si>
    <t>Cordoalha de cobre nu 50 mm2</t>
  </si>
  <si>
    <t>ITEM</t>
  </si>
  <si>
    <t>CÓDIGO</t>
  </si>
  <si>
    <t>FONTE</t>
  </si>
  <si>
    <t>DESCRIÇÃO DOS SERVIÇOS</t>
  </si>
  <si>
    <t>UNID.</t>
  </si>
  <si>
    <t>QUANT.</t>
  </si>
  <si>
    <t>VALOR (R$)</t>
  </si>
  <si>
    <t>un</t>
  </si>
  <si>
    <t>m³</t>
  </si>
  <si>
    <t>SINAPI</t>
  </si>
  <si>
    <t>m²</t>
  </si>
  <si>
    <t>5.1</t>
  </si>
  <si>
    <t>5.2</t>
  </si>
  <si>
    <t>6.1</t>
  </si>
  <si>
    <t>m</t>
  </si>
  <si>
    <t>7.2</t>
  </si>
  <si>
    <t xml:space="preserve">SERVIÇOS PRELIMINARES </t>
  </si>
  <si>
    <t xml:space="preserve">SUPERESTRUTURA </t>
  </si>
  <si>
    <t>ELEMENTOS VAZADOS</t>
  </si>
  <si>
    <t>ALVENARIA DE VEDAÇÃO</t>
  </si>
  <si>
    <t>Divisória de banheiros e sanitários em granito com espessura de 2cm polido assentado com argamassa traço 1:4</t>
  </si>
  <si>
    <t xml:space="preserve">ESQUADRIAS </t>
  </si>
  <si>
    <t>6.2</t>
  </si>
  <si>
    <t>9.4</t>
  </si>
  <si>
    <t>9.6</t>
  </si>
  <si>
    <t>9.7</t>
  </si>
  <si>
    <t>10.1</t>
  </si>
  <si>
    <t>10.2</t>
  </si>
  <si>
    <t>PORTAS DE MADEIRA</t>
  </si>
  <si>
    <t>Torneira para lavatório de mesa bica baixa Izy, código 1193.C37, Deca ou equivalente</t>
  </si>
  <si>
    <t>Cuba de Embutir Oval cor Branco Gelo, código L.37, DECA, ou equivalente, em bancada  ecomplementos (válvula, sifao e engate flexível cromados), exceto torneira.</t>
  </si>
  <si>
    <t xml:space="preserve">Chuveiro Maxi Ducha, LORENZETTI, com Mangueira plástica/desviador para duchas elétricas, cógigo 8010-A, LORENZETTI,  ou equivalente 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</si>
  <si>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</si>
  <si>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</si>
  <si>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</si>
  <si>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</si>
  <si>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Válvula esfera Ø 3/4" NPT 300</t>
  </si>
  <si>
    <t>Marcação no Piso - 1 x 1m para hidrante</t>
  </si>
  <si>
    <t>Fechadura de embutir completa, para portas internas</t>
  </si>
  <si>
    <t>6.3</t>
  </si>
  <si>
    <t>6.4</t>
  </si>
  <si>
    <t>20.2</t>
  </si>
  <si>
    <t>20.4</t>
  </si>
  <si>
    <t>20.6</t>
  </si>
  <si>
    <t>21.2</t>
  </si>
  <si>
    <t>21.3</t>
  </si>
  <si>
    <t>PORTAS DE VIDRO - PV</t>
  </si>
  <si>
    <t>6.6</t>
  </si>
  <si>
    <t xml:space="preserve">JANELAS DE ALUMÍNIO - JA </t>
  </si>
  <si>
    <t>22.1</t>
  </si>
  <si>
    <t>PAVIMENTAÇÃO EXTERNA</t>
  </si>
  <si>
    <t>22.3</t>
  </si>
  <si>
    <t>ESQUADRIA - GRADIL METÁLICO</t>
  </si>
  <si>
    <t>23.1</t>
  </si>
  <si>
    <t>24.1</t>
  </si>
  <si>
    <t>FERRAGENS E ACESSÓRIOS</t>
  </si>
  <si>
    <t>22.4</t>
  </si>
  <si>
    <t>22.5</t>
  </si>
  <si>
    <t>73838/1</t>
  </si>
  <si>
    <t>73953/6</t>
  </si>
  <si>
    <t>74041/1</t>
  </si>
  <si>
    <t>74065/2</t>
  </si>
  <si>
    <t>74131/5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</si>
  <si>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</si>
  <si>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</si>
  <si>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</si>
  <si>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</si>
  <si>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</si>
  <si>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</si>
  <si>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</si>
  <si>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</si>
  <si>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>SISTEMA DE EXAUSTÃO MECÂNICA</t>
  </si>
  <si>
    <t>5.3</t>
  </si>
  <si>
    <t>9.8</t>
  </si>
  <si>
    <t>11.5</t>
  </si>
  <si>
    <t>11.6</t>
  </si>
  <si>
    <t>15.12</t>
  </si>
  <si>
    <t>15.19</t>
  </si>
  <si>
    <t>15.20</t>
  </si>
  <si>
    <t>15.21</t>
  </si>
  <si>
    <t>15.23</t>
  </si>
  <si>
    <t>15.24</t>
  </si>
  <si>
    <t>15.25</t>
  </si>
  <si>
    <t>15.26</t>
  </si>
  <si>
    <t>16.2</t>
  </si>
  <si>
    <t>16.6</t>
  </si>
  <si>
    <t>16.7</t>
  </si>
  <si>
    <t>16.8</t>
  </si>
  <si>
    <t>17.8</t>
  </si>
  <si>
    <t>18.1</t>
  </si>
  <si>
    <t>18.2</t>
  </si>
  <si>
    <t>18.3</t>
  </si>
  <si>
    <t>18.4</t>
  </si>
  <si>
    <t>18.5</t>
  </si>
  <si>
    <t>18.6</t>
  </si>
  <si>
    <t>22.6</t>
  </si>
  <si>
    <t>22.7</t>
  </si>
  <si>
    <t>22.8</t>
  </si>
  <si>
    <t>22.10</t>
  </si>
  <si>
    <t>22.11</t>
  </si>
  <si>
    <t>22.12</t>
  </si>
  <si>
    <t>23.2</t>
  </si>
  <si>
    <t>Grama batatais em placas</t>
  </si>
  <si>
    <t>PORTAS EM ALUMÍNIO</t>
  </si>
  <si>
    <t>Piso podotátil de alerta em borracha integrado 30x30cm, assentamento com argamassa (fornecimento e assentamento)</t>
  </si>
  <si>
    <t>Piso podotátil direcional em borracha integrado 30x30cm, assentamento com argamassa (fornecimento e assentamento)</t>
  </si>
  <si>
    <t>Piso tátil de alerta em placas pré-moldadas - 5MPa</t>
  </si>
  <si>
    <t>Piso tátil direcional em placas pré-moldadas - 5MPa</t>
  </si>
  <si>
    <t>74065/1</t>
  </si>
  <si>
    <t>Pintura em esmalte sintético 02 demãos em rodameio de madeira</t>
  </si>
  <si>
    <t xml:space="preserve">Prateleiras e escaninhos em mdf </t>
  </si>
  <si>
    <t>Tela de nylon de proteção- fixada na esquadria</t>
  </si>
  <si>
    <t>73907/3</t>
  </si>
  <si>
    <t>Rampa de acesso em concreto não estrutural</t>
  </si>
  <si>
    <t>cj</t>
  </si>
  <si>
    <t>74072/3</t>
  </si>
  <si>
    <t>73809/1</t>
  </si>
  <si>
    <t>73798/1</t>
  </si>
  <si>
    <t>73798/3</t>
  </si>
  <si>
    <t>DISJUNTORES</t>
  </si>
  <si>
    <t>74130/1</t>
  </si>
  <si>
    <t>74130/4</t>
  </si>
  <si>
    <t>74130/5</t>
  </si>
  <si>
    <t>74130/6</t>
  </si>
  <si>
    <t>74131/4</t>
  </si>
  <si>
    <t>74131/6</t>
  </si>
  <si>
    <t>74131/7</t>
  </si>
  <si>
    <t>73795/6</t>
  </si>
  <si>
    <t>73937/4</t>
  </si>
  <si>
    <t>73922/5</t>
  </si>
  <si>
    <t>73886/1</t>
  </si>
  <si>
    <t>73892/2</t>
  </si>
  <si>
    <t>74236/1</t>
  </si>
  <si>
    <t>Banheira Embutir em plástico tipo PVC, 77x45x20cm, Burigotto ou equivalente</t>
  </si>
  <si>
    <t>15.4</t>
  </si>
  <si>
    <t>Conjunto de mastros para bandeiras em tubo ferro galvanizado telescópico (alt= 7m (3mx2" + 4mx1 1/2")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</si>
  <si>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</si>
  <si>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</si>
  <si>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</si>
  <si>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</si>
  <si>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</si>
  <si>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</si>
  <si>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</si>
  <si>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</si>
  <si>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</si>
  <si>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17.21</t>
  </si>
  <si>
    <t>17.22</t>
  </si>
  <si>
    <t>17.23</t>
  </si>
  <si>
    <t>17.24</t>
  </si>
  <si>
    <t>17.25</t>
  </si>
  <si>
    <t>17.26</t>
  </si>
  <si>
    <t>17.27</t>
  </si>
  <si>
    <t>17.28</t>
  </si>
  <si>
    <t>Luminária de emergência com lampada fluorescente 9W de 1 hora</t>
  </si>
  <si>
    <t>Bacia Convencional Studio Kids, código PI.16, para valvula de descarga, em louca branca,  assento plastico, anel de vedação, tubo pvc ligacao - fornecimento e instalacao, Deca ou equivalente</t>
  </si>
  <si>
    <t>Roda meio em madeira (largura=10cm)</t>
  </si>
  <si>
    <t>Vidro liso temperado incolor, espessura 6mm- fornecimento e instalação</t>
  </si>
  <si>
    <t>Conector de bronze para haste de 5/8" e cabo de 50 mm²</t>
  </si>
  <si>
    <t>Pintura em latex acrílico 02 demãos sobre paredes internas, externas</t>
  </si>
  <si>
    <t>Arandelas de sobrepor com 1 lâmpada fluorescente compacta de 60W</t>
  </si>
  <si>
    <t>Luminária de piso, com lâmpada vapor metálico 70W</t>
  </si>
  <si>
    <t>16.9</t>
  </si>
  <si>
    <t>16.10</t>
  </si>
  <si>
    <t>Placa de sinalização em pvc cod 1 - (348x348) Proibido fumar</t>
  </si>
  <si>
    <t>Placa de sinalização em pvc cod 6 - (348x348) Perigo Inflamável</t>
  </si>
  <si>
    <t>União 3/4" NPT 300</t>
  </si>
  <si>
    <t>Niple 3/4" NPT 300</t>
  </si>
  <si>
    <t>Tê redução 3/4"x1/2"</t>
  </si>
  <si>
    <t>Redução 1/2" x 1/4"</t>
  </si>
  <si>
    <t>Niple 1/2" NPT 300</t>
  </si>
  <si>
    <t xml:space="preserve">Luva de redução 3/4 x 1/2" </t>
  </si>
  <si>
    <t>Regulador 1º estagio com manometro</t>
  </si>
  <si>
    <t>Mangueira Flexivel</t>
  </si>
  <si>
    <t>Regulador 2º estágio com registro</t>
  </si>
  <si>
    <t>Luva de redução 1/4" x 1/2"</t>
  </si>
  <si>
    <t>Niple 1/4" NPT 300</t>
  </si>
  <si>
    <t>Joelho 1/2" NPT 300</t>
  </si>
  <si>
    <t>Manômetro NPT 1/4", 0 a 300 psi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</si>
  <si>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</si>
  <si>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</si>
  <si>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</si>
  <si>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</si>
  <si>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</si>
  <si>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</si>
  <si>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</si>
  <si>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</si>
  <si>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</si>
  <si>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</si>
  <si>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16.22</t>
  </si>
  <si>
    <t>Marcação no Piso - 1 x 1m para extintor</t>
  </si>
  <si>
    <t>Presilha em latão</t>
  </si>
  <si>
    <t>Haste tipo coopperweld 5/8" x 2,40m.</t>
  </si>
  <si>
    <t>Caixa de inspeção, PVC de 12", com tampa de ferro fundido,conforme detalhe no projeto</t>
  </si>
  <si>
    <t>Caixa de equalização de potências 200x200mm em aço com barramento, expessura  6 mm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</si>
  <si>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</si>
  <si>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</si>
  <si>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vermelho</t>
  </si>
  <si>
    <t>Revestimento cerâmico de paredes PEI IV - cerâmica 10 x 10 cm - incl. rejunte - conforme projeto - branco</t>
  </si>
  <si>
    <t>Pintura em latex PVA 02 demãos sobre teto</t>
  </si>
  <si>
    <t>Bancos de concreto</t>
  </si>
  <si>
    <t>Janela de Alumínio - JA-01, 70x125, completa conforme projeto de esquadrias - Guilhotina</t>
  </si>
  <si>
    <t>9.5</t>
  </si>
  <si>
    <t>9.9</t>
  </si>
  <si>
    <t>Revestimento cerâmico de paredes PEI IV - cerâmica 10 x 10 cm - incl. rejunte - conforme projeto - amarelo</t>
  </si>
  <si>
    <t xml:space="preserve">Porta de Madeira - PM1 - 70x210, folha lisa com chapa metalica, incluso ferragens, conforme projeto de esquadrias </t>
  </si>
  <si>
    <t xml:space="preserve">Porta de Madeira - PM4 - 80x210, folha lisa com chapa metalica, incluso ferragens, conforme projeto de esquadrias </t>
  </si>
  <si>
    <t>Porta de Madeira - PM5 - 80x210, com barra e chapa metálica e visor, incluso ferragens, conforme projeto de esquadrias</t>
  </si>
  <si>
    <t>Porta de Madeira - PM3 - 80x210, barra e chapa metálica, incluso ferragens, conforme projeto de esquadrias</t>
  </si>
  <si>
    <t>Porta de Madeira - PM2 - 80x210, com veneziana, incluso ferragens, conforme projeto de esquadrias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</si>
  <si>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</si>
  <si>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</si>
  <si>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</si>
  <si>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</si>
  <si>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</si>
  <si>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</si>
  <si>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Banco e acabamento em granito</t>
  </si>
  <si>
    <t>Forro de gesso acartonado estruturado - montagem e instalação</t>
  </si>
  <si>
    <t>Cobogó de concreto (elemento vazado)  - (6x40x40cm) assentado com argamassa traço 1:4 (cimento, areia)</t>
  </si>
  <si>
    <t>Piso cimentado desempenado com acabamento liso e=3,0cm com junta plastica acabada 1,2m</t>
  </si>
  <si>
    <t>Pintura de base epoxi sobre piso</t>
  </si>
  <si>
    <t>Piso vinílico em manta e=2,0mm</t>
  </si>
  <si>
    <t xml:space="preserve">Soleira em granito cinza andorinha, L=17,5cm, E=2cm </t>
  </si>
  <si>
    <t xml:space="preserve">Soleira em granito cinza andorinha, L=30cm, E=2cm </t>
  </si>
  <si>
    <t>Passeio em concreto desempenado com junta plastica a cada 1,20m, e=7cm</t>
  </si>
  <si>
    <t xml:space="preserve">Meio -fio (guia) de concreto pré-moldado, rejuntado com argamassa, incluindo escavação e reaterro </t>
  </si>
  <si>
    <t>Porta de compesando de madeira - PM6 - 60x100, folha lisa revestida com laminado melamínico, incluso ferragens, conforme projeto de esquadrias</t>
  </si>
  <si>
    <r>
      <t xml:space="preserve">Porta de abrir - PA1 - 100x210 em chapa de alumínio e veneziana- </t>
    </r>
    <r>
      <rPr>
        <sz val="10"/>
        <rFont val="Arial"/>
        <family val="2"/>
      </rPr>
      <t>conforme projeto de esquadrias, inclusive ferragens</t>
    </r>
  </si>
  <si>
    <t>Porta de abrir - PA2 - 80x210 em chapa de alumínio com veneziana- conforme projeto de esquadrias, inclusive ferragens</t>
  </si>
  <si>
    <t>Porta de abrir - PA3 - 160x210 em chapa de alumínio com veneziana- conforme projeto de esquadrias, inclusive ferragens</t>
  </si>
  <si>
    <t>6.7</t>
  </si>
  <si>
    <t>Vidro fixo - JA-03, 140x115, completa conforme projeto de esquadrias</t>
  </si>
  <si>
    <t>ALVENARIA DA MURETA</t>
  </si>
  <si>
    <t>Bacia Sanitária Convencional, código Izy P.11, DECA, ou equivalente com acessórios- fornecimento e instalação</t>
  </si>
  <si>
    <t>Valvula de descarga 1 1/2", com registro, acabamento em metal cromado - fornecimento e instalação</t>
  </si>
  <si>
    <t>Assento Poliéster com abertura frontal Vogue Plus, Linha Conforto, cor Branco Gelo, código AP.52, DECA, ou equivalente</t>
  </si>
  <si>
    <t>Lavatório pequeno Ravena/Izy cor branco gelo, com coluna suspensa, código L915 DECA ou equivalente</t>
  </si>
  <si>
    <t>15.22</t>
  </si>
  <si>
    <t>15.27</t>
  </si>
  <si>
    <t>15.28</t>
  </si>
  <si>
    <t>Bacia Sanitária Vogue Plus, Linha Conforto com abertura, cor Branco Gelo, código P.51,  DECA, ou equivalente p/ de descarga, com acessórios, bolsa de borracha para ligacao, tubo pvc ligacao - fornecimento e instalação</t>
  </si>
  <si>
    <t>Torneira de parede de uso geral para jardim ou tanque</t>
  </si>
  <si>
    <t>Tanque Grande (40 L) cor Branco Gelo, código TQ.03, DECA, ou equivalente incluso torneira cromada</t>
  </si>
  <si>
    <t>Barra metálica com pintura azul para proteção dos espelhos e chuveiro infantil d=1 1/4"</t>
  </si>
  <si>
    <t>11.2</t>
  </si>
  <si>
    <t>Edificação principal do Proinfância 2</t>
  </si>
  <si>
    <t>Obra: Proinfância - Tipo  2</t>
  </si>
  <si>
    <t>CAIXA DÁGUA -15.000L</t>
  </si>
  <si>
    <t>Prateleira, acabamentos em granito cinza andorinha - espessura 2cm, conforme projeto</t>
  </si>
  <si>
    <t>Porta de correr de vidro - PA4 - 450x210  conforme projeto de esquadrias, inclusive ferragens</t>
  </si>
  <si>
    <t>Porta de abrir - PA5 - 120x185  - conforme projeto de esquadrias, inclusive ferragens</t>
  </si>
  <si>
    <t xml:space="preserve">Porta de Vidro temperado - PV1 - 175x230, com ferragens, inclusive vidro, conforme projeto de esquadrias </t>
  </si>
  <si>
    <t>Tela metálica para ventilação com requadro em alumínio</t>
  </si>
  <si>
    <t>Janela de Alumínio - JA-02, 110x195, completa conforme projeto de esquadrias - Guilhotina</t>
  </si>
  <si>
    <t>Janela de Alumínio - JA-04, 140x195, completa conforme projeto de esquadrias - Guilhotina</t>
  </si>
  <si>
    <t>Janela de Alumínio - JA-10, 70*75, completa conforme projeto de esquadrias - Maxim-ar - incluso vidro liso incolor, espessura 6mm</t>
  </si>
  <si>
    <t>Janela de Alumínio - JA-13, 560x100, completa conforme projeto de esquadrias - Maxim-ar - incluso vidro liso incolor, espessura 6mm</t>
  </si>
  <si>
    <t xml:space="preserve">Emassamento de paredes internas com massa acrílica - 02 demãos </t>
  </si>
  <si>
    <t>9.11</t>
  </si>
  <si>
    <t>9.12</t>
  </si>
  <si>
    <t>Pintura epoxi - 02 demãos</t>
  </si>
  <si>
    <t>Tubo PVC soldável Ø 20 mm, fornecimento e instalação</t>
  </si>
  <si>
    <t>Tubo PVC soldável Ø 25 mm, fornecimento e instalação</t>
  </si>
  <si>
    <t>Tubo PVC soldável Ø 50 mm, fornecimento e instalação</t>
  </si>
  <si>
    <t>Tubo PVC soldável Ø 60 mm, fornecimento e instalação</t>
  </si>
  <si>
    <t>Tubo PVC soldável Ø 75mm, fornecimento e instalação</t>
  </si>
  <si>
    <t>Extintor ABC - 6KG</t>
  </si>
  <si>
    <t>Extintor CO2 - 6KG</t>
  </si>
  <si>
    <t>Tubo aço galvanizado 65mm - 2 1/2"2 1/2"</t>
  </si>
  <si>
    <t>Chave para conexão de mangueira tipo stroz engate rápido - dupla 1 1/2" x 1 1/2"</t>
  </si>
  <si>
    <t>Esguicho jato solido 1 1/2" 16mm</t>
  </si>
  <si>
    <t>Niple paralelo em ferro maleavél 2 1/2"</t>
  </si>
  <si>
    <t>Redução giratória tipo Storz - 2 1/2 x 1 1/2"</t>
  </si>
  <si>
    <t>Registro globo 2 1/2" 45º</t>
  </si>
  <si>
    <t>Tampão cego com corrente tipo storz 1 1/2"</t>
  </si>
  <si>
    <t>Válvula de retenção vertical 2 1/2"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</si>
  <si>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</si>
  <si>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</si>
  <si>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Dispositivo de proteção contra surto - 175V - 40KA</t>
  </si>
  <si>
    <t>Eletroduto PVC flexível corrugado reforçado, Ø20mm (DN 3/4"), inclusive conexões</t>
  </si>
  <si>
    <t>Eletroduto PVC flexível corrugado reforçado, Ø25mm (DN 1"), inclusive conexões</t>
  </si>
  <si>
    <t>Eletroduto PVC flexível corrugado reforçado, Ø32mm (DN 1 1/2"), inclusive conexões</t>
  </si>
  <si>
    <t>Eletroduto PVC flexível corrugado reforçado, Ø50mm (DN 2"), inclusive conexões</t>
  </si>
  <si>
    <t>Eletroduto PVC flexível corrugado reforçado, Ø75mm (DN 3"), inclusive conexões</t>
  </si>
  <si>
    <t>ELETROCALHAS</t>
  </si>
  <si>
    <t>Eletrocalha lisa tipo U 100x100mm com tampa, inclusive conexões</t>
  </si>
  <si>
    <t>Eletrocalha lisa tipo U 100x50mm com tampa, inclusive conexões</t>
  </si>
  <si>
    <t>Eletrocalha lisa tipo U 50x50mm com tampa, inclusive conexões</t>
  </si>
  <si>
    <t>Suporte vertical eletrocalha 70x81mm</t>
  </si>
  <si>
    <t>Suporte vertical eletrocalha 70x96mm</t>
  </si>
  <si>
    <t>Tala plana perfurada 50mm</t>
  </si>
  <si>
    <t>Duto de ligação 1000 X 0.80mm</t>
  </si>
  <si>
    <t>Chapéu chines em aluminio</t>
  </si>
  <si>
    <t>Parafuso fenda em aço inox 4,2 x 32mm e bucha de nylon</t>
  </si>
  <si>
    <t>Escavação de vala para aterramento</t>
  </si>
  <si>
    <t>SISTEMAS DE PISOS INTERNOS E EXTERNOS (PAVIMENTAÇÃO)</t>
  </si>
  <si>
    <t>INSTALAÇÕES ELÉTRICAS - 220V</t>
  </si>
  <si>
    <t>17.29</t>
  </si>
  <si>
    <t>Switch de 48 portas</t>
  </si>
  <si>
    <t>Cabo UTP -6 (24AWG)</t>
  </si>
  <si>
    <t>Cabos de conexões – Patch cord categoria 6  - 2,5 metros</t>
  </si>
  <si>
    <t>Caixa de passagem PVC 4x2" - fornecimento e instalação</t>
  </si>
  <si>
    <t>Eletroduto PVC flexivel 1", inclusive conexões</t>
  </si>
  <si>
    <t>Eletroduto PVC flexivel 3/4", inclusive conexões</t>
  </si>
  <si>
    <t>Portão de abrir em chapa de aço perfurada, inclusive pintura - fornecimento e instalação (PF1 e PF2)</t>
  </si>
  <si>
    <t>Gradil metalico e tela de aço galvanizado , inclusive pintura - fornecimento e instalação (GR1, GR2, GR3, GR4)</t>
  </si>
  <si>
    <t>Portão de abrir com gradil metálico e tela de aço galvanizado, inclusive pintura - fornecimento e instalação (PO1, PO2, PO3)</t>
  </si>
  <si>
    <t>5.1.1</t>
  </si>
  <si>
    <t>5.2.5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</si>
  <si>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</si>
  <si>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</si>
  <si>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</si>
  <si>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</si>
  <si>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</si>
  <si>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</si>
  <si>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</si>
  <si>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</si>
  <si>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6.3.1</t>
  </si>
  <si>
    <t>6.3.2</t>
  </si>
  <si>
    <t>6.3.3</t>
  </si>
  <si>
    <t>6.3.4</t>
  </si>
  <si>
    <t>6.3.5</t>
  </si>
  <si>
    <t>6.4.1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</si>
  <si>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</si>
  <si>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</si>
  <si>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</si>
  <si>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</si>
  <si>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</si>
  <si>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</si>
  <si>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</si>
  <si>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</si>
  <si>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</si>
  <si>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</si>
  <si>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</si>
  <si>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</si>
  <si>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</si>
  <si>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6.6.1</t>
  </si>
  <si>
    <t>6.6.2</t>
  </si>
  <si>
    <t>6.7.1</t>
  </si>
  <si>
    <t>6.7.2</t>
  </si>
  <si>
    <t>6.7.3</t>
  </si>
  <si>
    <t>6.7.4</t>
  </si>
  <si>
    <t>10.1.3</t>
  </si>
  <si>
    <t>10.1.4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</si>
  <si>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</si>
  <si>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</si>
  <si>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</si>
  <si>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</si>
  <si>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</si>
  <si>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</si>
  <si>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</si>
  <si>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</si>
  <si>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</si>
  <si>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</si>
  <si>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13.2.1</t>
  </si>
  <si>
    <t>18.1.1</t>
  </si>
  <si>
    <t>18.1.2</t>
  </si>
  <si>
    <t>18.1.3</t>
  </si>
  <si>
    <t>18.1.4</t>
  </si>
  <si>
    <t>18.1.5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</si>
  <si>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</si>
  <si>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</si>
  <si>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</si>
  <si>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</si>
  <si>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</si>
  <si>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</si>
  <si>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</si>
  <si>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</si>
  <si>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</si>
  <si>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</si>
  <si>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</si>
  <si>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</si>
  <si>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</si>
  <si>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</si>
  <si>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</si>
  <si>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18.4.1</t>
  </si>
  <si>
    <t>18.4.2</t>
  </si>
  <si>
    <t>18.4.3</t>
  </si>
  <si>
    <t>18.4.4</t>
  </si>
  <si>
    <t>18.4.5</t>
  </si>
  <si>
    <t>18.4.6</t>
  </si>
  <si>
    <t>18.4.7</t>
  </si>
  <si>
    <t>18.5.1</t>
  </si>
  <si>
    <t>18.5.2</t>
  </si>
  <si>
    <t>18.5.3</t>
  </si>
  <si>
    <t>18.5.4</t>
  </si>
  <si>
    <t>18.5.5</t>
  </si>
  <si>
    <t>18.5.6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</si>
  <si>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</si>
  <si>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</si>
  <si>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</si>
  <si>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</si>
  <si>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</si>
  <si>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</si>
  <si>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</si>
  <si>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</si>
  <si>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</si>
  <si>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</si>
  <si>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</si>
  <si>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20.1.1</t>
  </si>
  <si>
    <t>20.2.1</t>
  </si>
  <si>
    <t>20.2.2</t>
  </si>
  <si>
    <t>20.3.1</t>
  </si>
  <si>
    <t>20.4.1</t>
  </si>
  <si>
    <t>20.5.1</t>
  </si>
  <si>
    <t>20.6.1</t>
  </si>
  <si>
    <t>20.6.2</t>
  </si>
  <si>
    <t>20.6.3</t>
  </si>
  <si>
    <t>20.6.4</t>
  </si>
  <si>
    <t>23.1.1</t>
  </si>
  <si>
    <t>23.1.2</t>
  </si>
  <si>
    <t>23.1.3</t>
  </si>
  <si>
    <t>23.1.4</t>
  </si>
  <si>
    <t>23.1.5</t>
  </si>
  <si>
    <t>23.1.6</t>
  </si>
  <si>
    <t>23.1.7</t>
  </si>
  <si>
    <t>23.2.2</t>
  </si>
  <si>
    <t>Forro em fibra mineral removível (1250x625x16mm) apoiado sobre perfil metálico "T" invertido 24mm</t>
  </si>
  <si>
    <t>Tampão de FoFo 50x50cm</t>
  </si>
  <si>
    <t>Placa de sinalização em pvc cod 25 - (200x200) Hidrante de incendio</t>
  </si>
  <si>
    <t>Placa de sinalização em pvc cod 12 e 13- (250x125) Saída de emergência</t>
  </si>
  <si>
    <t>Placa de sinalização em pvc cod 17 - (250x125) Mensagem "Saída"</t>
  </si>
  <si>
    <t>Placa de sinalização em pvc cod 23 - (200x200) Extintor de Incêndio</t>
  </si>
  <si>
    <t>Disjuntor unipolar termomagnético 10A</t>
  </si>
  <si>
    <t>Disjuntor unipolar termomagnético 20A</t>
  </si>
  <si>
    <t>REGISTROS</t>
  </si>
  <si>
    <t>Conector mini-bar em bronze estanhado Tel-583</t>
  </si>
  <si>
    <t>Espelho cristal esp. 4mm sem moldura</t>
  </si>
  <si>
    <t>Ralo hemisférico (formato abacaxi) de ferro fundido, Ø100mm</t>
  </si>
  <si>
    <t>15.18</t>
  </si>
  <si>
    <t>União assento de ferro conico macho-femea 2 1/2"</t>
  </si>
  <si>
    <t>Tubo PVC soldável Ø 32 mm, fornecimento e instalação</t>
  </si>
  <si>
    <t>Disjuntor unipolar termomagnético 32A</t>
  </si>
  <si>
    <t>Disjuntor tripolar termomagnético 20A</t>
  </si>
  <si>
    <t>Disjuntor tripolar termomagnético 50A</t>
  </si>
  <si>
    <t>Disjuntor tripolar termomagnético 70A</t>
  </si>
  <si>
    <t>Disjuntor tripolar termomagnético 125A</t>
  </si>
  <si>
    <t>Disjuntor tripolar termomagnético 150A</t>
  </si>
  <si>
    <t>Interruptor 1 tecla e tomada, completa</t>
  </si>
  <si>
    <t>Tomada universal, 2P+T, 10A, cor branca, completa</t>
  </si>
  <si>
    <t>Tomada universal, 2P+T, 20A, cor branca, completa</t>
  </si>
  <si>
    <t>Dispositivo de proteção contra surto - 275V - 80KA</t>
  </si>
  <si>
    <t>Dispositivo de proteção contra surto - 275V - 40KA</t>
  </si>
  <si>
    <t>Quadro de Distribuição de embutir, completo, (para 32 disjuntores monopolares, com barramento para as fases, neutro e para proteção, metálico, pintura eletrostática epóxi cor bege, c/ porta, trinco e acessórios)</t>
  </si>
  <si>
    <t>Quadro de Distribuição de embutir, completo, (para 40 disjuntores monopolares, com barramento para as fases, neutro e para proteção, metálico, pintura eletrostática epóxi cor bege, c/ porta, trinco e acessórios)</t>
  </si>
  <si>
    <t>Caixa de passagem 100x100x80mm aço pintada</t>
  </si>
  <si>
    <t>Caixa PVC 4x2", fornecimento e instalação</t>
  </si>
  <si>
    <t>Caixa PVC octogonal 3", fornecimento e instalação</t>
  </si>
  <si>
    <t>22.9</t>
  </si>
  <si>
    <t>Guias de cabos simples</t>
  </si>
  <si>
    <t>Guia de Cabos Vertical</t>
  </si>
  <si>
    <t xml:space="preserve">Guia de Cabos Superior, fechado </t>
  </si>
  <si>
    <t>Perfil de montagem</t>
  </si>
  <si>
    <t>Anel organizador de cabos</t>
  </si>
  <si>
    <t>Bandeja deslizante perfurada</t>
  </si>
  <si>
    <t>Mini-rack de parede 19" x 8u x 450mm - fornecimento e instalação</t>
  </si>
  <si>
    <t>Access Point Wireless 2.4 GHz - 300Mpbs - fornecimento e instalação</t>
  </si>
  <si>
    <t>Tomada modular RJ-45 Categoria 6 (completa)</t>
  </si>
  <si>
    <t>Conector de TV Tipo F (Coaxial) com placa</t>
  </si>
  <si>
    <t>Caixa de passagem em alvenaria 30x30x12 com tampa de ferro fundido</t>
  </si>
  <si>
    <t>Eletroduto Aço Galvanizado , Ø 1.1/2", fornecimento e instalação</t>
  </si>
  <si>
    <t>Mangueiras de incêndio de nylon -  1 1/2" 16mm</t>
  </si>
  <si>
    <t>Conjunto motobomba</t>
  </si>
  <si>
    <t>Chapa metalica (alumínio) 0,8*0,5x 1mm para as portas - fornecimento e instalação</t>
  </si>
  <si>
    <t>Coifa de Centro em Aço Inox de 1200x900x600</t>
  </si>
  <si>
    <t>Eletrocalha lisa com tampa 50 x 25 mm, inclusive conexões</t>
  </si>
  <si>
    <t>Central PABX 24 portas</t>
  </si>
  <si>
    <t>PAVIMENTAÇÃO INTERNA</t>
  </si>
  <si>
    <t>10.1.8</t>
  </si>
  <si>
    <t>10.1.9</t>
  </si>
  <si>
    <t>10.1.10</t>
  </si>
  <si>
    <t>10.1.11</t>
  </si>
  <si>
    <t>10.1.12</t>
  </si>
  <si>
    <t>12.1.3</t>
  </si>
  <si>
    <t>12.1.4</t>
  </si>
  <si>
    <t>12.1.5</t>
  </si>
  <si>
    <t>12.1.6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</si>
  <si>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</si>
  <si>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</si>
  <si>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</si>
  <si>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</si>
  <si>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</si>
  <si>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#35 mm²</t>
  </si>
  <si>
    <t>Condutor de cobre unipolar, isolação em PVC/70ºC, camada de proteção em PVC, não propagador de chamas, classe de tensão 750V, encordoamento classe 5, flexível, com a seguinte seção nominal: #70 mm²</t>
  </si>
  <si>
    <t>18.2.8</t>
  </si>
  <si>
    <t>18.2.9</t>
  </si>
  <si>
    <t>18.2.10</t>
  </si>
  <si>
    <t>18.2.11</t>
  </si>
  <si>
    <t>20.1.2</t>
  </si>
  <si>
    <t>20.1.3</t>
  </si>
  <si>
    <t>20.1.4</t>
  </si>
  <si>
    <t>20.1.5</t>
  </si>
  <si>
    <t>20.1.6</t>
  </si>
  <si>
    <t>20.1.7</t>
  </si>
  <si>
    <t>20.1.8</t>
  </si>
  <si>
    <t>20.1.9</t>
  </si>
  <si>
    <t>20.1.10</t>
  </si>
  <si>
    <t>20.1.11</t>
  </si>
  <si>
    <t>20.4.2</t>
  </si>
  <si>
    <t>20.4.3</t>
  </si>
  <si>
    <t>20.5.2</t>
  </si>
  <si>
    <t>21.4</t>
  </si>
  <si>
    <t>Exaustor mecânico para banheiro 80m3/h com duto flexível - kit</t>
  </si>
  <si>
    <t>Fechamento com chapa de aço perfurada, inclusive perfis metálicos para suporte e pintura - fornecimento e instalação</t>
  </si>
  <si>
    <t>Rodapé vinílico h=5cm</t>
  </si>
  <si>
    <t>10.1.13</t>
  </si>
  <si>
    <t>15.29</t>
  </si>
  <si>
    <t>15.30</t>
  </si>
  <si>
    <t>15.31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</si>
  <si>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</si>
  <si>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</si>
  <si>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</si>
  <si>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</si>
  <si>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Gancho metálico para mochilas, fornecimento e instalação</t>
  </si>
  <si>
    <t>Cadeira articulada para banho, fornecimento e instalação</t>
  </si>
  <si>
    <t>Cabide metálico Izy, código 2060.C37, Deca ou equivalente, fornecimento e instalação</t>
  </si>
  <si>
    <t>Barra de apoio de chuveiro PNE, em "L", Linha conforto código 2335.I.ESC, fornecimento e instalação</t>
  </si>
  <si>
    <t>Barra de apoio de canto para lavatório, aço inox polido,Celite ou equivalente, fornecimento e instalação</t>
  </si>
  <si>
    <t>Barra de apoio, Linha conforto, código 2310.I.080.ESC, aço inox polido, DECA ou equivalente, fornecimento e instalação</t>
  </si>
  <si>
    <t>Dispenser Toalha Linha Excellence, código 7007, Melhoramentos ou equivalente, fornecimento e instalação</t>
  </si>
  <si>
    <t>Dispenser Saboneteira Linha Excellence, código 7009, Melhoramentos ou equivalente, fornecimento e instalação</t>
  </si>
  <si>
    <t>Torneira elétrica Fortti Maxi, com mangueira plastica, código 79004, LORENZETTI ou equivalente, fornecimento e instalação</t>
  </si>
  <si>
    <t>Torneira elétrica LorenEasy, LORENZETTI ou equivalente, fornecimento e instalação</t>
  </si>
  <si>
    <t>Ducha Higiênica com registro e derivação Izy, código 1984.C37. ACT.CR, DECA, ou equivalente, fornecimento e instalação</t>
  </si>
  <si>
    <t>Papeleira Metálica Linha Izy, código 2020.C37, DECA ou equivalente, fornecimento e instalação</t>
  </si>
  <si>
    <t>Lavatório de canto suspenso com mesa, linha Izy código L101.17, DECA ou equivalente, com válvula, sifão e engate flexivel cromados, fornecimento e instalação</t>
  </si>
  <si>
    <t>GERAIS</t>
  </si>
  <si>
    <t>23.2.4</t>
  </si>
  <si>
    <t>Suporte de luz piloto</t>
  </si>
  <si>
    <t>Suporte para Pára-raio</t>
  </si>
  <si>
    <t>PLEO</t>
  </si>
  <si>
    <t>MATERIAL</t>
  </si>
  <si>
    <t>MÃO DE OBRA</t>
  </si>
  <si>
    <t>004</t>
  </si>
  <si>
    <t>005</t>
  </si>
  <si>
    <t>006</t>
  </si>
  <si>
    <t>007</t>
  </si>
  <si>
    <t>008</t>
  </si>
  <si>
    <t>S00011115</t>
  </si>
  <si>
    <t>009</t>
  </si>
  <si>
    <t>010</t>
  </si>
  <si>
    <t>011</t>
  </si>
  <si>
    <t>012</t>
  </si>
  <si>
    <t>054</t>
  </si>
  <si>
    <t>055</t>
  </si>
  <si>
    <t>056</t>
  </si>
  <si>
    <t>057</t>
  </si>
  <si>
    <t>013</t>
  </si>
  <si>
    <t>73986/1</t>
  </si>
  <si>
    <t>014</t>
  </si>
  <si>
    <t>016</t>
  </si>
  <si>
    <t>017</t>
  </si>
  <si>
    <t>018</t>
  </si>
  <si>
    <t>S00000377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</si>
  <si>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</si>
  <si>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</si>
  <si>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</si>
  <si>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</si>
  <si>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</si>
  <si>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</si>
  <si>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</si>
  <si>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</si>
  <si>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</si>
  <si>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</si>
  <si>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S00011749</t>
  </si>
  <si>
    <t>S0009885</t>
  </si>
  <si>
    <t>S00004178</t>
  </si>
  <si>
    <t>S00004177</t>
  </si>
  <si>
    <t>S00004186</t>
  </si>
  <si>
    <t>S00000846</t>
  </si>
  <si>
    <t>S00012406</t>
  </si>
  <si>
    <t>S0011756</t>
  </si>
  <si>
    <t>S00012899</t>
  </si>
  <si>
    <t>029</t>
  </si>
  <si>
    <t>030</t>
  </si>
  <si>
    <t>S00037559</t>
  </si>
  <si>
    <t>S00021029</t>
  </si>
  <si>
    <t>S00010902</t>
  </si>
  <si>
    <t>031</t>
  </si>
  <si>
    <t>032</t>
  </si>
  <si>
    <t>033</t>
  </si>
  <si>
    <t>034</t>
  </si>
  <si>
    <t>035</t>
  </si>
  <si>
    <t>036</t>
  </si>
  <si>
    <t>S00020972</t>
  </si>
  <si>
    <t>S00010904</t>
  </si>
  <si>
    <t>077</t>
  </si>
  <si>
    <t>S00039470</t>
  </si>
  <si>
    <t>S00039469</t>
  </si>
  <si>
    <t>S00039472</t>
  </si>
  <si>
    <t>037</t>
  </si>
  <si>
    <t>038</t>
  </si>
  <si>
    <t>078</t>
  </si>
  <si>
    <t>079</t>
  </si>
  <si>
    <t>039</t>
  </si>
  <si>
    <t>040</t>
  </si>
  <si>
    <t>041</t>
  </si>
  <si>
    <t>042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</si>
  <si>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</si>
  <si>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</si>
  <si>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</si>
  <si>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</si>
  <si>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</si>
  <si>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</si>
  <si>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</si>
  <si>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</si>
  <si>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</si>
  <si>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</si>
  <si>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</si>
  <si>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058</t>
  </si>
  <si>
    <t>059</t>
  </si>
  <si>
    <t>061</t>
  </si>
  <si>
    <t>060</t>
  </si>
  <si>
    <t>062</t>
  </si>
  <si>
    <t>063</t>
  </si>
  <si>
    <t>044</t>
  </si>
  <si>
    <t>045</t>
  </si>
  <si>
    <t>046</t>
  </si>
  <si>
    <t>047</t>
  </si>
  <si>
    <t>73962/4</t>
  </si>
  <si>
    <t>048</t>
  </si>
  <si>
    <t>049</t>
  </si>
  <si>
    <t>050</t>
  </si>
  <si>
    <t>051</t>
  </si>
  <si>
    <t>VALOR UNITARIO</t>
  </si>
  <si>
    <t>ORÇADO</t>
  </si>
  <si>
    <t>EXECUTADO</t>
  </si>
  <si>
    <t>EXCUTADO</t>
  </si>
  <si>
    <t>Telha Sanduiche metalica, ondulada ou trapezoidal, conforme projeto</t>
  </si>
  <si>
    <t>TOTAL EXECUTADO</t>
  </si>
  <si>
    <t>Pavimetação em blocos intertravado de concreto, e= 6,0cm, FCK 35MPa, assentados sobre colchão de areia e pó de pedra (incl, areia e pó de pedra) 20x10cm</t>
  </si>
  <si>
    <t>CONCLUIDOS</t>
  </si>
  <si>
    <t>TOTAL</t>
  </si>
  <si>
    <t>Rua GÜNTER S. LOW, BAIRRO JARDIM, IJUI-RS</t>
  </si>
  <si>
    <t>TOTAL DO ORÇAMENTO</t>
  </si>
  <si>
    <t>Obra: Creche Bairro Jardim - Proinfância - Tipo  2</t>
  </si>
  <si>
    <t xml:space="preserve">Quadro de medição conforme esp DEMEI- fornecimento e instalação - Inclui Poste </t>
  </si>
  <si>
    <t>TOTAL A PAGAR ORÇAMENTO CRECHE TIPO 2 MEC/FNDE</t>
  </si>
  <si>
    <t>ITENS FATANTES DO ORÇAMENTO ORIGINAL</t>
  </si>
  <si>
    <t>1.</t>
  </si>
  <si>
    <t>Pintura tinta acrílica 02 demãos sobre paredes internas, externas</t>
  </si>
  <si>
    <t>Aplicação de fundo selador em paredes internas/externas uma demão</t>
  </si>
  <si>
    <t>2.</t>
  </si>
  <si>
    <t>92996 CABO DE COBRE FLEXÍVEL ISOLADO, 150 MM², ANTI-CHAMA 0,6/1,0 KV, PARA DISTRI BUIÇÃO - FORNECIMENTO E INSTALAÇÃO. AF_12/2015</t>
  </si>
  <si>
    <t>92992 CABO DE COBRE FLEXÍVEL ISOLADO, 95 MM², ANTI-CHAMA 0,6/1,0 KV, PARA DISTRIB UIÇÃO - FORNECIMENTO E INSTALAÇÃO. AF_12/2015</t>
  </si>
  <si>
    <t>3.</t>
  </si>
  <si>
    <t>4.</t>
  </si>
  <si>
    <t>TOTAL ORÇAMENTÁRIO ESCOLA TIPO 2/MEC E SERVIÇOS FALTANTES</t>
  </si>
  <si>
    <t>Assento Poliester com abertura frontal Vogue Plus, Linha conforto, cor Branco Gelo, código AP52, DECA, ou equivalente</t>
  </si>
  <si>
    <t>Assento plástico Izy, código Ap01, Deca, fornecimento e instalação</t>
  </si>
  <si>
    <t>um</t>
  </si>
  <si>
    <t>5.</t>
  </si>
  <si>
    <t>SERVIÇOS FALTANTES - PLANILHA DO MEC</t>
  </si>
  <si>
    <t>MUROS DE DIVISA - LATERAL E FUNDOS</t>
  </si>
  <si>
    <t>CAIXILHO EM ALUMINIO CONFORME O PROJETO DE FECHAMENTO PARA REGIÕES FRIAS DO MEC/FNDE</t>
  </si>
  <si>
    <t>VIDRO TEMPERADO INCOLOR ESPESSURA 8MM, FORNECIMENTO E INSTALAÇÃO INCLUSIVE FIXAÇÃO COM NEOPRENE, inclui adesivo conforme o projeto do MEC/FNDE</t>
  </si>
  <si>
    <t>Ministério da Educação</t>
  </si>
  <si>
    <r>
      <t>Obra</t>
    </r>
    <r>
      <rPr>
        <sz val="10"/>
        <rFont val="Arial"/>
        <family val="2"/>
      </rPr>
      <t>: Projeto Padrão FNDE - Tipo 2</t>
    </r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</si>
  <si>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</si>
  <si>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</si>
  <si>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</si>
  <si>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FUNDAÇÕES </t>
  </si>
  <si>
    <t xml:space="preserve">IMPERMEABILIZAÇÃO </t>
  </si>
  <si>
    <t>INSTALAÇÕES ELÉTRICAS</t>
  </si>
  <si>
    <t>INSTALAÇÕES DE CLIMATIZAÇÃO</t>
  </si>
  <si>
    <t>SISTEMA DE PROTEÇÃO CONTRA DESC. ATMOSFÉRICAS (SPDA)</t>
  </si>
  <si>
    <t>Valores totais</t>
  </si>
  <si>
    <t>Valores Totais</t>
  </si>
  <si>
    <t>Ijuí-RS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</si>
</sst>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&quot;R$&quot;\ #,##0.00"/>
  </numFmts>
  <fonts count="36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0" fontId="12" fillId="0" borderId="0" applyNumberFormat="0" applyBorder="0" applyProtection="0"/>
    <xf numFmtId="0" fontId="12" fillId="0" borderId="0" applyNumberFormat="0" applyBorder="0" applyProtection="0"/>
    <xf numFmtId="165" fontId="12" fillId="0" borderId="0" applyBorder="0" applyProtection="0"/>
    <xf numFmtId="165" fontId="12" fillId="0" borderId="0" applyBorder="0" applyProtection="0"/>
    <xf numFmtId="0" fontId="13" fillId="0" borderId="0" applyNumberFormat="0" applyBorder="0" applyProtection="0"/>
    <xf numFmtId="0" fontId="12" fillId="0" borderId="0" applyNumberFormat="0" applyBorder="0" applyProtection="0"/>
    <xf numFmtId="166" fontId="13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8" fillId="0" borderId="0"/>
    <xf numFmtId="9" fontId="8" fillId="0" borderId="0" applyFont="0" applyFill="0" applyBorder="0" applyAlignment="0" applyProtection="0"/>
    <xf numFmtId="0" fontId="15" fillId="0" borderId="0" applyNumberFormat="0" applyBorder="0" applyProtection="0"/>
    <xf numFmtId="167" fontId="15" fillId="0" borderId="0" applyBorder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12" fillId="0" borderId="0" applyBorder="0" applyProtection="0"/>
    <xf numFmtId="0" fontId="8" fillId="0" borderId="0"/>
    <xf numFmtId="0" fontId="8" fillId="0" borderId="0"/>
    <xf numFmtId="0" fontId="8" fillId="0" borderId="0"/>
    <xf numFmtId="0" fontId="16" fillId="0" borderId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6" fillId="0" borderId="0"/>
    <xf numFmtId="0" fontId="18" fillId="0" borderId="0"/>
    <xf numFmtId="164" fontId="10" fillId="0" borderId="0" applyFont="0" applyFill="0" applyBorder="0" applyAlignment="0" applyProtection="0"/>
    <xf numFmtId="0" fontId="16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0" borderId="0" applyNumberFormat="0" applyBorder="0" applyProtection="0"/>
    <xf numFmtId="0" fontId="19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20" fillId="0" borderId="0"/>
    <xf numFmtId="0" fontId="17" fillId="0" borderId="0"/>
    <xf numFmtId="0" fontId="5" fillId="0" borderId="0"/>
    <xf numFmtId="9" fontId="16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3" fillId="0" borderId="0"/>
    <xf numFmtId="9" fontId="22" fillId="0" borderId="0" applyFont="0" applyFill="0" applyBorder="0" applyAlignment="0" applyProtection="0"/>
    <xf numFmtId="0" fontId="24" fillId="0" borderId="0"/>
    <xf numFmtId="168" fontId="8" fillId="0" borderId="0" applyFont="0" applyFill="0" applyBorder="0" applyAlignment="0" applyProtection="0"/>
    <xf numFmtId="169" fontId="25" fillId="0" borderId="0">
      <protection locked="0"/>
    </xf>
    <xf numFmtId="0" fontId="9" fillId="5" borderId="14" applyFill="0" applyBorder="0" applyAlignment="0" applyProtection="0">
      <alignment vertical="center"/>
      <protection locked="0"/>
    </xf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72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173" fontId="25" fillId="0" borderId="0">
      <protection locked="0"/>
    </xf>
    <xf numFmtId="173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38" fontId="27" fillId="2" borderId="0" applyNumberFormat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8" fillId="0" borderId="0"/>
    <xf numFmtId="10" fontId="27" fillId="6" borderId="1" applyNumberFormat="0" applyBorder="0" applyAlignment="0" applyProtection="0"/>
    <xf numFmtId="0" fontId="8" fillId="0" borderId="0">
      <alignment horizontal="centerContinuous" vertical="justify"/>
    </xf>
    <xf numFmtId="0" fontId="29" fillId="0" borderId="0" applyAlignment="0">
      <alignment horizontal="center"/>
    </xf>
    <xf numFmtId="174" fontId="30" fillId="0" borderId="0"/>
    <xf numFmtId="0" fontId="31" fillId="0" borderId="0">
      <alignment horizontal="left" vertical="center" indent="12"/>
    </xf>
    <xf numFmtId="0" fontId="27" fillId="0" borderId="14" applyBorder="0">
      <alignment horizontal="left" vertical="center" wrapText="1" indent="2"/>
      <protection locked="0"/>
    </xf>
    <xf numFmtId="0" fontId="27" fillId="0" borderId="14" applyBorder="0">
      <alignment horizontal="left" vertical="center" wrapText="1" indent="3"/>
      <protection locked="0"/>
    </xf>
    <xf numFmtId="10" fontId="8" fillId="0" borderId="0" applyFont="0" applyFill="0" applyBorder="0" applyAlignment="0" applyProtection="0"/>
    <xf numFmtId="175" fontId="25" fillId="0" borderId="0">
      <protection locked="0"/>
    </xf>
    <xf numFmtId="175" fontId="25" fillId="0" borderId="0">
      <protection locked="0"/>
    </xf>
    <xf numFmtId="176" fontId="25" fillId="0" borderId="0">
      <protection locked="0"/>
    </xf>
    <xf numFmtId="38" fontId="21" fillId="0" borderId="0" applyFont="0" applyFill="0" applyBorder="0" applyAlignment="0" applyProtection="0"/>
    <xf numFmtId="177" fontId="32" fillId="0" borderId="0">
      <protection locked="0"/>
    </xf>
    <xf numFmtId="178" fontId="22" fillId="0" borderId="0" applyFont="0" applyFill="0" applyBorder="0" applyAlignment="0" applyProtection="0"/>
    <xf numFmtId="0" fontId="21" fillId="0" borderId="0"/>
    <xf numFmtId="0" fontId="33" fillId="0" borderId="0">
      <protection locked="0"/>
    </xf>
    <xf numFmtId="0" fontId="33" fillId="0" borderId="0">
      <protection locked="0"/>
    </xf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" fillId="0" borderId="0"/>
    <xf numFmtId="0" fontId="8" fillId="0" borderId="0"/>
    <xf numFmtId="9" fontId="16" fillId="0" borderId="0" applyFont="0" applyFill="0" applyBorder="0" applyAlignment="0" applyProtection="0"/>
  </cellStyleXfs>
  <cellXfs count="437">
    <xf numFmtId="0" fontId="0" fillId="0" borderId="0" xfId="0"/>
    <xf numFmtId="0" fontId="8" fillId="0" borderId="0" xfId="10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4" borderId="1" xfId="10" applyFont="1" applyFill="1" applyBorder="1" applyAlignment="1">
      <alignment vertical="center" wrapText="1"/>
    </xf>
    <xf numFmtId="0" fontId="8" fillId="4" borderId="1" xfId="10" applyFont="1" applyFill="1" applyBorder="1" applyAlignment="1">
      <alignment horizontal="center" vertical="center" wrapText="1"/>
    </xf>
    <xf numFmtId="0" fontId="8" fillId="4" borderId="1" xfId="10" applyFont="1" applyFill="1" applyBorder="1" applyAlignment="1">
      <alignment horizontal="left" vertical="center" wrapText="1"/>
    </xf>
    <xf numFmtId="0" fontId="9" fillId="3" borderId="1" xfId="10" applyFont="1" applyFill="1" applyBorder="1" applyAlignment="1">
      <alignment vertical="center"/>
    </xf>
    <xf numFmtId="0" fontId="9" fillId="3" borderId="1" xfId="10" applyFont="1" applyFill="1" applyBorder="1" applyAlignment="1">
      <alignment vertical="center" wrapText="1"/>
    </xf>
    <xf numFmtId="0" fontId="8" fillId="3" borderId="1" xfId="10" applyFont="1" applyFill="1" applyBorder="1" applyAlignment="1">
      <alignment vertical="center" wrapText="1"/>
    </xf>
    <xf numFmtId="165" fontId="11" fillId="0" borderId="1" xfId="4" applyFont="1" applyFill="1" applyBorder="1" applyAlignment="1">
      <alignment horizontal="center" vertical="center" wrapText="1"/>
    </xf>
    <xf numFmtId="164" fontId="9" fillId="3" borderId="1" xfId="26" applyFont="1" applyFill="1" applyBorder="1" applyAlignment="1">
      <alignment vertical="center"/>
    </xf>
    <xf numFmtId="0" fontId="9" fillId="4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vertical="center"/>
    </xf>
    <xf numFmtId="0" fontId="8" fillId="4" borderId="0" xfId="10" applyFont="1" applyFill="1" applyAlignment="1">
      <alignment vertical="center"/>
    </xf>
    <xf numFmtId="49" fontId="9" fillId="3" borderId="3" xfId="10" applyNumberFormat="1" applyFont="1" applyFill="1" applyBorder="1" applyAlignment="1">
      <alignment horizontal="center" vertical="center" wrapText="1"/>
    </xf>
    <xf numFmtId="164" fontId="9" fillId="3" borderId="13" xfId="26" applyFont="1" applyFill="1" applyBorder="1" applyAlignment="1">
      <alignment horizontal="center" vertical="center" wrapText="1"/>
    </xf>
    <xf numFmtId="4" fontId="9" fillId="3" borderId="3" xfId="10" applyNumberFormat="1" applyFont="1" applyFill="1" applyBorder="1" applyAlignment="1">
      <alignment horizontal="center" vertical="center" wrapText="1"/>
    </xf>
    <xf numFmtId="4" fontId="9" fillId="3" borderId="4" xfId="10" applyNumberFormat="1" applyFont="1" applyFill="1" applyBorder="1" applyAlignment="1">
      <alignment horizontal="center" vertical="center" wrapText="1"/>
    </xf>
    <xf numFmtId="0" fontId="8" fillId="4" borderId="1" xfId="10" quotePrefix="1" applyFont="1" applyFill="1" applyBorder="1" applyAlignment="1">
      <alignment horizontal="center" vertical="center" wrapText="1"/>
    </xf>
    <xf numFmtId="49" fontId="9" fillId="3" borderId="11" xfId="10" applyNumberFormat="1" applyFont="1" applyFill="1" applyBorder="1" applyAlignment="1">
      <alignment horizontal="center" vertical="center" wrapText="1"/>
    </xf>
    <xf numFmtId="164" fontId="8" fillId="4" borderId="1" xfId="14" applyFont="1" applyFill="1" applyBorder="1" applyAlignment="1">
      <alignment horizontal="right" vertical="center"/>
    </xf>
    <xf numFmtId="164" fontId="8" fillId="4" borderId="1" xfId="14" applyFont="1" applyFill="1" applyBorder="1" applyAlignment="1">
      <alignment vertical="center"/>
    </xf>
    <xf numFmtId="0" fontId="8" fillId="4" borderId="1" xfId="27" applyNumberFormat="1" applyFont="1" applyFill="1" applyBorder="1" applyAlignment="1">
      <alignment horizontal="center" vertical="center" wrapText="1"/>
    </xf>
    <xf numFmtId="49" fontId="8" fillId="4" borderId="1" xfId="27" applyNumberFormat="1" applyFont="1" applyFill="1" applyBorder="1" applyAlignment="1">
      <alignment horizontal="center" vertical="center" wrapText="1"/>
    </xf>
    <xf numFmtId="0" fontId="8" fillId="4" borderId="1" xfId="27" quotePrefix="1" applyNumberFormat="1" applyFont="1" applyFill="1" applyBorder="1" applyAlignment="1">
      <alignment horizontal="center" vertical="center" wrapText="1"/>
    </xf>
    <xf numFmtId="49" fontId="8" fillId="4" borderId="1" xfId="27" quotePrefix="1" applyNumberFormat="1" applyFont="1" applyFill="1" applyBorder="1" applyAlignment="1">
      <alignment horizontal="center" vertical="center" wrapText="1"/>
    </xf>
    <xf numFmtId="0" fontId="9" fillId="4" borderId="0" xfId="10" applyFont="1" applyFill="1" applyBorder="1" applyAlignment="1">
      <alignment horizontal="center"/>
    </xf>
    <xf numFmtId="0" fontId="8" fillId="4" borderId="0" xfId="10" applyFont="1" applyFill="1" applyBorder="1" applyAlignment="1">
      <alignment horizontal="left" vertical="center" wrapText="1"/>
    </xf>
    <xf numFmtId="0" fontId="8" fillId="4" borderId="0" xfId="10" applyFont="1" applyFill="1" applyBorder="1" applyAlignment="1">
      <alignment horizontal="center" vertical="center" wrapText="1"/>
    </xf>
    <xf numFmtId="164" fontId="8" fillId="4" borderId="0" xfId="26" applyFont="1" applyFill="1" applyBorder="1" applyAlignment="1">
      <alignment horizontal="center" vertical="center" wrapText="1"/>
    </xf>
    <xf numFmtId="164" fontId="8" fillId="4" borderId="0" xfId="26" applyFont="1" applyFill="1" applyBorder="1" applyAlignment="1">
      <alignment vertical="center" wrapText="1"/>
    </xf>
    <xf numFmtId="0" fontId="8" fillId="4" borderId="0" xfId="10" applyFont="1" applyFill="1" applyBorder="1" applyAlignment="1">
      <alignment vertical="center" wrapText="1"/>
    </xf>
    <xf numFmtId="0" fontId="9" fillId="4" borderId="0" xfId="10" applyFont="1" applyFill="1" applyBorder="1" applyAlignment="1">
      <alignment vertical="center"/>
    </xf>
    <xf numFmtId="0" fontId="8" fillId="4" borderId="0" xfId="10" applyFont="1" applyFill="1" applyAlignment="1">
      <alignment horizontal="center"/>
    </xf>
    <xf numFmtId="0" fontId="8" fillId="4" borderId="0" xfId="10" applyFont="1" applyFill="1" applyAlignment="1">
      <alignment horizontal="left" vertical="center"/>
    </xf>
    <xf numFmtId="0" fontId="8" fillId="4" borderId="0" xfId="10" applyFont="1" applyFill="1" applyAlignment="1">
      <alignment horizontal="center" vertical="center"/>
    </xf>
    <xf numFmtId="164" fontId="8" fillId="4" borderId="0" xfId="26" applyFont="1" applyFill="1" applyAlignment="1">
      <alignment horizontal="center" vertical="center"/>
    </xf>
    <xf numFmtId="164" fontId="8" fillId="4" borderId="0" xfId="26" applyFont="1" applyFill="1" applyAlignment="1">
      <alignment vertical="center"/>
    </xf>
    <xf numFmtId="0" fontId="8" fillId="4" borderId="0" xfId="10" applyFont="1" applyFill="1" applyBorder="1" applyAlignment="1">
      <alignment horizontal="center" vertical="center"/>
    </xf>
    <xf numFmtId="0" fontId="8" fillId="4" borderId="0" xfId="10" applyFont="1" applyFill="1" applyBorder="1" applyAlignment="1">
      <alignment horizontal="left" vertical="center"/>
    </xf>
    <xf numFmtId="164" fontId="8" fillId="4" borderId="0" xfId="26" applyFont="1" applyFill="1" applyBorder="1" applyAlignment="1">
      <alignment horizontal="center" vertical="center"/>
    </xf>
    <xf numFmtId="164" fontId="8" fillId="4" borderId="0" xfId="26" applyFont="1" applyFill="1" applyBorder="1" applyAlignment="1">
      <alignment vertical="center"/>
    </xf>
    <xf numFmtId="0" fontId="8" fillId="4" borderId="0" xfId="10" applyFont="1" applyFill="1" applyBorder="1" applyAlignment="1">
      <alignment vertical="center"/>
    </xf>
    <xf numFmtId="164" fontId="8" fillId="4" borderId="1" xfId="14" quotePrefix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49" fontId="8" fillId="4" borderId="1" xfId="27" applyNumberFormat="1" applyFont="1" applyFill="1" applyBorder="1" applyAlignment="1">
      <alignment vertical="center" wrapText="1"/>
    </xf>
    <xf numFmtId="49" fontId="8" fillId="4" borderId="1" xfId="10" applyNumberFormat="1" applyFont="1" applyFill="1" applyBorder="1" applyAlignment="1">
      <alignment vertical="center" wrapText="1"/>
    </xf>
    <xf numFmtId="164" fontId="8" fillId="4" borderId="1" xfId="14" applyFont="1" applyFill="1" applyBorder="1" applyAlignment="1">
      <alignment horizontal="right" vertical="center" wrapText="1"/>
    </xf>
    <xf numFmtId="0" fontId="8" fillId="4" borderId="1" xfId="10" applyNumberFormat="1" applyFont="1" applyFill="1" applyBorder="1" applyAlignment="1">
      <alignment horizontal="center" vertical="center" wrapText="1"/>
    </xf>
    <xf numFmtId="0" fontId="8" fillId="4" borderId="1" xfId="10" quotePrefix="1" applyFont="1" applyFill="1" applyBorder="1" applyAlignment="1">
      <alignment vertical="center" wrapText="1"/>
    </xf>
    <xf numFmtId="49" fontId="8" fillId="4" borderId="1" xfId="10" applyNumberFormat="1" applyFont="1" applyFill="1" applyBorder="1" applyAlignment="1">
      <alignment horizontal="center" vertical="center" wrapText="1"/>
    </xf>
    <xf numFmtId="0" fontId="8" fillId="4" borderId="15" xfId="10" applyFont="1" applyFill="1" applyBorder="1" applyAlignment="1">
      <alignment vertical="center" wrapText="1"/>
    </xf>
    <xf numFmtId="0" fontId="9" fillId="4" borderId="7" xfId="10" applyFont="1" applyFill="1" applyBorder="1" applyAlignment="1">
      <alignment horizontal="left"/>
    </xf>
    <xf numFmtId="0" fontId="8" fillId="4" borderId="8" xfId="10" applyFont="1" applyFill="1" applyBorder="1" applyAlignment="1">
      <alignment vertical="center" wrapText="1"/>
    </xf>
    <xf numFmtId="0" fontId="9" fillId="4" borderId="8" xfId="10" applyFont="1" applyFill="1" applyBorder="1" applyAlignment="1">
      <alignment vertical="center"/>
    </xf>
    <xf numFmtId="164" fontId="8" fillId="4" borderId="8" xfId="14" applyFont="1" applyFill="1" applyBorder="1" applyAlignment="1">
      <alignment vertical="center"/>
    </xf>
    <xf numFmtId="0" fontId="8" fillId="4" borderId="7" xfId="10" applyFont="1" applyFill="1" applyBorder="1" applyAlignment="1">
      <alignment horizontal="center" vertical="center"/>
    </xf>
    <xf numFmtId="0" fontId="8" fillId="4" borderId="8" xfId="10" applyFont="1" applyFill="1" applyBorder="1" applyAlignment="1">
      <alignment vertical="center"/>
    </xf>
    <xf numFmtId="0" fontId="9" fillId="4" borderId="16" xfId="10" applyFont="1" applyFill="1" applyBorder="1" applyAlignment="1">
      <alignment horizontal="center" vertical="center" wrapText="1"/>
    </xf>
    <xf numFmtId="164" fontId="9" fillId="4" borderId="17" xfId="14" applyFont="1" applyFill="1" applyBorder="1" applyAlignment="1">
      <alignment vertical="center"/>
    </xf>
    <xf numFmtId="0" fontId="8" fillId="4" borderId="16" xfId="10" applyFont="1" applyFill="1" applyBorder="1" applyAlignment="1">
      <alignment horizontal="center" vertical="center" wrapText="1"/>
    </xf>
    <xf numFmtId="164" fontId="8" fillId="4" borderId="17" xfId="14" applyFont="1" applyFill="1" applyBorder="1" applyAlignment="1">
      <alignment vertical="center"/>
    </xf>
    <xf numFmtId="0" fontId="8" fillId="4" borderId="7" xfId="10" applyFont="1" applyFill="1" applyBorder="1" applyAlignment="1">
      <alignment horizontal="center" vertical="center" wrapText="1"/>
    </xf>
    <xf numFmtId="0" fontId="9" fillId="3" borderId="16" xfId="10" applyFont="1" applyFill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center" vertical="center" wrapText="1"/>
    </xf>
    <xf numFmtId="164" fontId="9" fillId="3" borderId="1" xfId="26" applyFont="1" applyFill="1" applyBorder="1" applyAlignment="1">
      <alignment vertical="center" wrapText="1"/>
    </xf>
    <xf numFmtId="164" fontId="8" fillId="3" borderId="1" xfId="14" applyFont="1" applyFill="1" applyBorder="1" applyAlignment="1">
      <alignment horizontal="right" vertical="center"/>
    </xf>
    <xf numFmtId="164" fontId="8" fillId="3" borderId="1" xfId="14" applyFont="1" applyFill="1" applyBorder="1" applyAlignment="1">
      <alignment vertical="center"/>
    </xf>
    <xf numFmtId="164" fontId="9" fillId="3" borderId="17" xfId="14" applyFont="1" applyFill="1" applyBorder="1" applyAlignment="1">
      <alignment vertical="center"/>
    </xf>
    <xf numFmtId="164" fontId="8" fillId="3" borderId="1" xfId="14" applyFont="1" applyFill="1" applyBorder="1" applyAlignment="1">
      <alignment horizontal="right" vertical="center" wrapText="1"/>
    </xf>
    <xf numFmtId="164" fontId="8" fillId="3" borderId="17" xfId="14" applyFont="1" applyFill="1" applyBorder="1" applyAlignment="1">
      <alignment vertical="center"/>
    </xf>
    <xf numFmtId="164" fontId="9" fillId="3" borderId="1" xfId="26" applyFont="1" applyFill="1" applyBorder="1" applyAlignment="1">
      <alignment horizontal="center" vertical="center" wrapText="1"/>
    </xf>
    <xf numFmtId="0" fontId="8" fillId="3" borderId="1" xfId="10" applyFont="1" applyFill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left" vertical="center" wrapText="1"/>
    </xf>
    <xf numFmtId="0" fontId="9" fillId="3" borderId="1" xfId="10" applyFont="1" applyFill="1" applyBorder="1" applyAlignment="1">
      <alignment horizontal="center" wrapText="1"/>
    </xf>
    <xf numFmtId="0" fontId="9" fillId="3" borderId="7" xfId="10" applyFont="1" applyFill="1" applyBorder="1" applyAlignment="1">
      <alignment horizontal="center" vertical="center"/>
    </xf>
    <xf numFmtId="0" fontId="9" fillId="3" borderId="0" xfId="10" applyFont="1" applyFill="1" applyBorder="1" applyAlignment="1">
      <alignment horizontal="center" vertical="center"/>
    </xf>
    <xf numFmtId="0" fontId="9" fillId="3" borderId="0" xfId="10" applyFont="1" applyFill="1" applyBorder="1" applyAlignment="1">
      <alignment horizontal="left" vertical="center"/>
    </xf>
    <xf numFmtId="164" fontId="9" fillId="3" borderId="0" xfId="26" applyFont="1" applyFill="1" applyBorder="1" applyAlignment="1">
      <alignment horizontal="center" vertical="center"/>
    </xf>
    <xf numFmtId="164" fontId="9" fillId="3" borderId="0" xfId="26" applyFont="1" applyFill="1" applyBorder="1" applyAlignment="1">
      <alignment vertical="center"/>
    </xf>
    <xf numFmtId="0" fontId="9" fillId="3" borderId="0" xfId="10" applyFont="1" applyFill="1" applyBorder="1" applyAlignment="1">
      <alignment vertical="center"/>
    </xf>
    <xf numFmtId="164" fontId="9" fillId="3" borderId="8" xfId="14" applyFont="1" applyFill="1" applyBorder="1" applyAlignment="1">
      <alignment vertical="center"/>
    </xf>
    <xf numFmtId="164" fontId="8" fillId="4" borderId="1" xfId="14" applyFont="1" applyFill="1" applyBorder="1" applyAlignment="1">
      <alignment horizontal="center" vertical="center" wrapText="1"/>
    </xf>
    <xf numFmtId="0" fontId="8" fillId="4" borderId="1" xfId="10" applyFont="1" applyFill="1" applyBorder="1" applyAlignment="1">
      <alignment horizontal="left" vertical="top" wrapText="1"/>
    </xf>
    <xf numFmtId="4" fontId="9" fillId="3" borderId="13" xfId="10" applyNumberFormat="1" applyFont="1" applyFill="1" applyBorder="1" applyAlignment="1">
      <alignment horizontal="center" vertical="center" wrapText="1"/>
    </xf>
    <xf numFmtId="0" fontId="9" fillId="3" borderId="14" xfId="10" applyFont="1" applyFill="1" applyBorder="1" applyAlignment="1">
      <alignment vertical="center"/>
    </xf>
    <xf numFmtId="164" fontId="8" fillId="4" borderId="14" xfId="14" applyFont="1" applyFill="1" applyBorder="1" applyAlignment="1">
      <alignment vertical="center"/>
    </xf>
    <xf numFmtId="164" fontId="8" fillId="4" borderId="0" xfId="14" applyFont="1" applyFill="1" applyBorder="1" applyAlignment="1">
      <alignment vertical="center"/>
    </xf>
    <xf numFmtId="164" fontId="8" fillId="3" borderId="14" xfId="14" applyFont="1" applyFill="1" applyBorder="1" applyAlignment="1">
      <alignment vertical="center"/>
    </xf>
    <xf numFmtId="179" fontId="34" fillId="4" borderId="1" xfId="0" applyNumberFormat="1" applyFont="1" applyFill="1" applyBorder="1" applyAlignment="1">
      <alignment horizontal="right" vertical="center"/>
    </xf>
    <xf numFmtId="179" fontId="34" fillId="0" borderId="1" xfId="0" applyNumberFormat="1" applyFont="1" applyBorder="1" applyAlignment="1">
      <alignment horizontal="right" vertical="center"/>
    </xf>
    <xf numFmtId="179" fontId="34" fillId="4" borderId="1" xfId="0" applyNumberFormat="1" applyFont="1" applyFill="1" applyBorder="1" applyAlignment="1">
      <alignment vertical="center"/>
    </xf>
    <xf numFmtId="179" fontId="34" fillId="0" borderId="1" xfId="0" applyNumberFormat="1" applyFont="1" applyBorder="1" applyAlignment="1">
      <alignment vertical="center"/>
    </xf>
    <xf numFmtId="179" fontId="34" fillId="7" borderId="1" xfId="0" applyNumberFormat="1" applyFont="1" applyFill="1" applyBorder="1" applyAlignment="1">
      <alignment horizontal="right" vertical="center"/>
    </xf>
    <xf numFmtId="179" fontId="34" fillId="7" borderId="1" xfId="0" applyNumberFormat="1" applyFont="1" applyFill="1" applyBorder="1" applyAlignment="1">
      <alignment vertical="center"/>
    </xf>
    <xf numFmtId="0" fontId="9" fillId="3" borderId="22" xfId="10" applyFont="1" applyFill="1" applyBorder="1" applyAlignment="1">
      <alignment horizontal="center" vertical="center"/>
    </xf>
    <xf numFmtId="0" fontId="9" fillId="3" borderId="23" xfId="10" applyFont="1" applyFill="1" applyBorder="1" applyAlignment="1">
      <alignment horizontal="center" vertical="center"/>
    </xf>
    <xf numFmtId="0" fontId="9" fillId="3" borderId="23" xfId="10" applyFont="1" applyFill="1" applyBorder="1" applyAlignment="1">
      <alignment horizontal="left" vertical="center"/>
    </xf>
    <xf numFmtId="164" fontId="9" fillId="3" borderId="23" xfId="26" applyFont="1" applyFill="1" applyBorder="1" applyAlignment="1">
      <alignment horizontal="center" vertical="center"/>
    </xf>
    <xf numFmtId="164" fontId="9" fillId="3" borderId="27" xfId="26" applyFont="1" applyFill="1" applyBorder="1" applyAlignment="1">
      <alignment vertical="center"/>
    </xf>
    <xf numFmtId="0" fontId="9" fillId="4" borderId="5" xfId="10" applyFont="1" applyFill="1" applyBorder="1" applyAlignment="1">
      <alignment horizontal="center" wrapText="1"/>
    </xf>
    <xf numFmtId="0" fontId="9" fillId="4" borderId="6" xfId="10" applyFont="1" applyFill="1" applyBorder="1" applyAlignment="1">
      <alignment horizontal="center" wrapText="1"/>
    </xf>
    <xf numFmtId="164" fontId="9" fillId="4" borderId="6" xfId="26" applyFont="1" applyFill="1" applyBorder="1" applyAlignment="1">
      <alignment horizontal="center" vertical="center" wrapText="1"/>
    </xf>
    <xf numFmtId="0" fontId="9" fillId="4" borderId="28" xfId="10" applyFont="1" applyFill="1" applyBorder="1" applyAlignment="1">
      <alignment horizontal="center" vertical="center" wrapText="1"/>
    </xf>
    <xf numFmtId="0" fontId="8" fillId="4" borderId="9" xfId="10" applyFont="1" applyFill="1" applyBorder="1" applyAlignment="1">
      <alignment horizontal="center"/>
    </xf>
    <xf numFmtId="0" fontId="8" fillId="4" borderId="10" xfId="10" applyFont="1" applyFill="1" applyBorder="1" applyAlignment="1">
      <alignment horizontal="center"/>
    </xf>
    <xf numFmtId="0" fontId="8" fillId="4" borderId="10" xfId="10" applyFont="1" applyFill="1" applyBorder="1" applyAlignment="1">
      <alignment horizontal="left" vertical="center"/>
    </xf>
    <xf numFmtId="0" fontId="8" fillId="4" borderId="10" xfId="10" applyFont="1" applyFill="1" applyBorder="1" applyAlignment="1">
      <alignment horizontal="center" vertical="center"/>
    </xf>
    <xf numFmtId="164" fontId="8" fillId="4" borderId="10" xfId="26" applyFont="1" applyFill="1" applyBorder="1" applyAlignment="1">
      <alignment horizontal="center" vertical="center"/>
    </xf>
    <xf numFmtId="164" fontId="8" fillId="4" borderId="10" xfId="26" applyFont="1" applyFill="1" applyBorder="1" applyAlignment="1">
      <alignment vertical="center"/>
    </xf>
    <xf numFmtId="0" fontId="8" fillId="4" borderId="10" xfId="10" applyFont="1" applyFill="1" applyBorder="1" applyAlignment="1">
      <alignment vertical="center"/>
    </xf>
    <xf numFmtId="164" fontId="8" fillId="4" borderId="29" xfId="14" applyFont="1" applyFill="1" applyBorder="1" applyAlignment="1">
      <alignment vertical="center"/>
    </xf>
    <xf numFmtId="164" fontId="8" fillId="4" borderId="1" xfId="14" applyFont="1" applyFill="1" applyBorder="1" applyAlignment="1">
      <alignment vertical="center" wrapText="1"/>
    </xf>
    <xf numFmtId="179" fontId="9" fillId="8" borderId="1" xfId="0" applyNumberFormat="1" applyFont="1" applyFill="1" applyBorder="1" applyAlignment="1">
      <alignment vertical="center"/>
    </xf>
    <xf numFmtId="179" fontId="8" fillId="0" borderId="1" xfId="0" applyNumberFormat="1" applyFont="1" applyBorder="1" applyAlignment="1">
      <alignment horizontal="right" vertical="center"/>
    </xf>
    <xf numFmtId="179" fontId="8" fillId="0" borderId="1" xfId="0" applyNumberFormat="1" applyFont="1" applyBorder="1" applyAlignment="1">
      <alignment vertical="center"/>
    </xf>
    <xf numFmtId="164" fontId="8" fillId="4" borderId="16" xfId="14" applyFont="1" applyFill="1" applyBorder="1" applyAlignment="1">
      <alignment horizontal="center" vertical="center" wrapText="1"/>
    </xf>
    <xf numFmtId="0" fontId="9" fillId="0" borderId="0" xfId="10" applyFont="1" applyFill="1" applyAlignment="1">
      <alignment vertical="center"/>
    </xf>
    <xf numFmtId="179" fontId="34" fillId="3" borderId="1" xfId="0" applyNumberFormat="1" applyFont="1" applyFill="1" applyBorder="1" applyAlignment="1">
      <alignment horizontal="right" vertical="center"/>
    </xf>
    <xf numFmtId="179" fontId="34" fillId="3" borderId="1" xfId="0" applyNumberFormat="1" applyFont="1" applyFill="1" applyBorder="1" applyAlignment="1">
      <alignment vertical="center"/>
    </xf>
    <xf numFmtId="0" fontId="8" fillId="4" borderId="7" xfId="10" applyFont="1" applyFill="1" applyBorder="1" applyAlignment="1">
      <alignment horizontal="left" vertical="center" wrapText="1"/>
    </xf>
    <xf numFmtId="0" fontId="9" fillId="3" borderId="18" xfId="10" applyFont="1" applyFill="1" applyBorder="1" applyAlignment="1">
      <alignment vertical="center" wrapText="1"/>
    </xf>
    <xf numFmtId="0" fontId="9" fillId="3" borderId="12" xfId="10" applyFont="1" applyFill="1" applyBorder="1" applyAlignment="1">
      <alignment vertical="center" wrapText="1"/>
    </xf>
    <xf numFmtId="164" fontId="9" fillId="3" borderId="17" xfId="14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 wrapText="1"/>
    </xf>
    <xf numFmtId="0" fontId="9" fillId="3" borderId="7" xfId="10" applyFont="1" applyFill="1" applyBorder="1" applyAlignment="1">
      <alignment horizontal="center" vertical="center" wrapText="1"/>
    </xf>
    <xf numFmtId="0" fontId="9" fillId="3" borderId="0" xfId="10" applyFont="1" applyFill="1" applyBorder="1" applyAlignment="1">
      <alignment horizontal="center" vertical="center" wrapText="1"/>
    </xf>
    <xf numFmtId="0" fontId="9" fillId="3" borderId="0" xfId="10" applyFont="1" applyFill="1" applyBorder="1" applyAlignment="1">
      <alignment horizontal="left" vertical="center" wrapText="1"/>
    </xf>
    <xf numFmtId="164" fontId="9" fillId="3" borderId="0" xfId="26" applyFont="1" applyFill="1" applyBorder="1" applyAlignment="1">
      <alignment horizontal="center" vertical="center" wrapText="1"/>
    </xf>
    <xf numFmtId="164" fontId="9" fillId="3" borderId="1" xfId="14" applyFont="1" applyFill="1" applyBorder="1" applyAlignment="1">
      <alignment horizontal="right" vertical="center"/>
    </xf>
    <xf numFmtId="164" fontId="9" fillId="3" borderId="1" xfId="14" applyFont="1" applyFill="1" applyBorder="1" applyAlignment="1">
      <alignment horizontal="center" vertical="center"/>
    </xf>
    <xf numFmtId="164" fontId="8" fillId="4" borderId="30" xfId="14" applyFont="1" applyFill="1" applyBorder="1" applyAlignment="1">
      <alignment vertical="center"/>
    </xf>
    <xf numFmtId="0" fontId="9" fillId="4" borderId="18" xfId="10" applyFont="1" applyFill="1" applyBorder="1" applyAlignment="1">
      <alignment horizontal="center" vertical="center" wrapText="1"/>
    </xf>
    <xf numFmtId="0" fontId="8" fillId="4" borderId="12" xfId="10" applyFont="1" applyFill="1" applyBorder="1" applyAlignment="1">
      <alignment horizontal="center" vertical="center" wrapText="1"/>
    </xf>
    <xf numFmtId="0" fontId="9" fillId="4" borderId="12" xfId="10" applyFont="1" applyFill="1" applyBorder="1" applyAlignment="1">
      <alignment horizontal="center" vertical="center" wrapText="1"/>
    </xf>
    <xf numFmtId="0" fontId="8" fillId="4" borderId="12" xfId="10" applyFont="1" applyFill="1" applyBorder="1" applyAlignment="1">
      <alignment vertical="center" wrapText="1"/>
    </xf>
    <xf numFmtId="164" fontId="9" fillId="3" borderId="1" xfId="14" applyFont="1" applyFill="1" applyBorder="1" applyAlignment="1">
      <alignment vertical="center"/>
    </xf>
    <xf numFmtId="164" fontId="9" fillId="4" borderId="3" xfId="14" applyFont="1" applyFill="1" applyBorder="1" applyAlignment="1">
      <alignment vertical="center"/>
    </xf>
    <xf numFmtId="164" fontId="9" fillId="4" borderId="4" xfId="14" applyFont="1" applyFill="1" applyBorder="1" applyAlignment="1">
      <alignment vertical="center"/>
    </xf>
    <xf numFmtId="179" fontId="35" fillId="3" borderId="1" xfId="0" applyNumberFormat="1" applyFont="1" applyFill="1" applyBorder="1" applyAlignment="1">
      <alignment horizontal="right" vertical="center" wrapText="1"/>
    </xf>
    <xf numFmtId="179" fontId="8" fillId="3" borderId="1" xfId="0" applyNumberFormat="1" applyFont="1" applyFill="1" applyBorder="1" applyAlignment="1">
      <alignment horizontal="right" vertical="center"/>
    </xf>
    <xf numFmtId="179" fontId="8" fillId="3" borderId="1" xfId="0" applyNumberFormat="1" applyFont="1" applyFill="1" applyBorder="1" applyAlignment="1">
      <alignment vertical="center"/>
    </xf>
    <xf numFmtId="164" fontId="8" fillId="3" borderId="30" xfId="14" applyFont="1" applyFill="1" applyBorder="1" applyAlignment="1">
      <alignment vertical="center"/>
    </xf>
    <xf numFmtId="0" fontId="9" fillId="2" borderId="1" xfId="10" applyFont="1" applyFill="1" applyBorder="1" applyAlignment="1">
      <alignment vertical="center"/>
    </xf>
    <xf numFmtId="164" fontId="9" fillId="3" borderId="17" xfId="14" applyFont="1" applyFill="1" applyBorder="1" applyAlignment="1">
      <alignment horizontal="center" vertical="center"/>
    </xf>
    <xf numFmtId="164" fontId="9" fillId="3" borderId="14" xfId="14" applyFont="1" applyFill="1" applyBorder="1" applyAlignment="1">
      <alignment vertical="center"/>
    </xf>
    <xf numFmtId="0" fontId="8" fillId="4" borderId="1" xfId="10" applyFont="1" applyFill="1" applyBorder="1" applyAlignment="1">
      <alignment horizontal="center" vertical="center"/>
    </xf>
    <xf numFmtId="0" fontId="8" fillId="4" borderId="16" xfId="10" applyFont="1" applyFill="1" applyBorder="1" applyAlignment="1">
      <alignment horizontal="center" vertical="center"/>
    </xf>
    <xf numFmtId="164" fontId="9" fillId="3" borderId="24" xfId="26" applyFont="1" applyFill="1" applyBorder="1" applyAlignment="1">
      <alignment horizontal="center" vertical="center"/>
    </xf>
    <xf numFmtId="164" fontId="9" fillId="3" borderId="25" xfId="26" applyFont="1" applyFill="1" applyBorder="1" applyAlignment="1">
      <alignment horizontal="center" vertical="center"/>
    </xf>
    <xf numFmtId="164" fontId="9" fillId="3" borderId="26" xfId="26" applyFont="1" applyFill="1" applyBorder="1" applyAlignment="1">
      <alignment horizontal="center" vertical="center"/>
    </xf>
    <xf numFmtId="0" fontId="9" fillId="4" borderId="6" xfId="10" applyFont="1" applyFill="1" applyBorder="1" applyAlignment="1">
      <alignment horizontal="center" vertical="center" wrapText="1"/>
    </xf>
    <xf numFmtId="49" fontId="9" fillId="4" borderId="11" xfId="10" applyNumberFormat="1" applyFont="1" applyFill="1" applyBorder="1" applyAlignment="1">
      <alignment horizontal="center" vertical="center" wrapText="1"/>
    </xf>
    <xf numFmtId="49" fontId="9" fillId="4" borderId="20" xfId="10" applyNumberFormat="1" applyFont="1" applyFill="1" applyBorder="1" applyAlignment="1">
      <alignment horizontal="center" vertical="center" wrapText="1"/>
    </xf>
    <xf numFmtId="0" fontId="8" fillId="3" borderId="0" xfId="10" applyFont="1" applyFill="1" applyAlignment="1">
      <alignment vertical="center"/>
    </xf>
    <xf numFmtId="43" fontId="8" fillId="3" borderId="0" xfId="10" applyNumberFormat="1" applyFont="1" applyFill="1" applyAlignment="1">
      <alignment vertical="center"/>
    </xf>
    <xf numFmtId="0" fontId="9" fillId="3" borderId="0" xfId="10" applyFont="1" applyFill="1" applyAlignment="1">
      <alignment vertical="center"/>
    </xf>
    <xf numFmtId="0" fontId="8" fillId="3" borderId="0" xfId="10" applyFont="1" applyFill="1" applyAlignment="1">
      <alignment horizontal="center" vertical="center"/>
    </xf>
    <xf numFmtId="0" fontId="8" fillId="3" borderId="0" xfId="10" applyFont="1" applyFill="1" applyBorder="1" applyAlignment="1">
      <alignment vertical="center"/>
    </xf>
    <xf numFmtId="0" fontId="8" fillId="3" borderId="0" xfId="10" applyFont="1" applyFill="1" applyBorder="1" applyAlignment="1">
      <alignment horizontal="center" vertical="center"/>
    </xf>
    <xf numFmtId="0" fontId="8" fillId="3" borderId="0" xfId="10" applyFont="1" applyFill="1" applyAlignment="1">
      <alignment horizontal="center"/>
    </xf>
    <xf numFmtId="0" fontId="8" fillId="3" borderId="0" xfId="10" applyFont="1" applyFill="1" applyAlignment="1">
      <alignment horizontal="left" vertical="center"/>
    </xf>
    <xf numFmtId="164" fontId="8" fillId="3" borderId="0" xfId="26" applyFont="1" applyFill="1" applyAlignment="1">
      <alignment horizontal="center" vertical="center"/>
    </xf>
    <xf numFmtId="164" fontId="8" fillId="3" borderId="0" xfId="26" applyFont="1" applyFill="1" applyAlignment="1">
      <alignment vertical="center"/>
    </xf>
    <xf numFmtId="0" fontId="8" fillId="9" borderId="0" xfId="10" applyFont="1" applyFill="1" applyBorder="1" applyAlignment="1">
      <alignment horizontal="center" vertical="center"/>
    </xf>
    <xf numFmtId="164" fontId="9" fillId="3" borderId="14" xfId="14" applyFont="1" applyFill="1" applyBorder="1" applyAlignment="1">
      <alignment vertical="center" wrapText="1"/>
    </xf>
    <xf numFmtId="0" fontId="9" fillId="3" borderId="7" xfId="10" applyFont="1" applyFill="1" applyBorder="1" applyAlignment="1">
      <alignment horizontal="left" vertical="center" wrapText="1"/>
    </xf>
    <xf numFmtId="0" fontId="8" fillId="3" borderId="0" xfId="10" applyFont="1" applyFill="1" applyBorder="1" applyAlignment="1">
      <alignment horizontal="center" vertical="center" wrapText="1"/>
    </xf>
    <xf numFmtId="0" fontId="8" fillId="3" borderId="0" xfId="10" applyFont="1" applyFill="1" applyBorder="1" applyAlignment="1">
      <alignment horizontal="left" vertical="center" wrapText="1"/>
    </xf>
    <xf numFmtId="164" fontId="8" fillId="3" borderId="0" xfId="26" applyFont="1" applyFill="1" applyBorder="1" applyAlignment="1">
      <alignment horizontal="center" vertical="center" wrapText="1"/>
    </xf>
    <xf numFmtId="0" fontId="8" fillId="3" borderId="16" xfId="10" applyFont="1" applyFill="1" applyBorder="1" applyAlignment="1">
      <alignment horizontal="center" vertical="center" wrapText="1"/>
    </xf>
    <xf numFmtId="0" fontId="8" fillId="3" borderId="1" xfId="10" applyFont="1" applyFill="1" applyBorder="1" applyAlignment="1">
      <alignment horizontal="left" vertical="center" wrapText="1"/>
    </xf>
    <xf numFmtId="0" fontId="9" fillId="4" borderId="1" xfId="10" applyFont="1" applyFill="1" applyBorder="1" applyAlignment="1">
      <alignment horizontal="left" vertical="center" wrapText="1"/>
    </xf>
    <xf numFmtId="164" fontId="9" fillId="4" borderId="1" xfId="14" applyFont="1" applyFill="1" applyBorder="1" applyAlignment="1">
      <alignment horizontal="right" vertical="center"/>
    </xf>
    <xf numFmtId="0" fontId="9" fillId="4" borderId="0" xfId="10" applyFont="1" applyFill="1" applyBorder="1" applyAlignment="1">
      <alignment horizontal="center" vertical="center"/>
    </xf>
    <xf numFmtId="164" fontId="8" fillId="3" borderId="1" xfId="26" applyFont="1" applyFill="1" applyBorder="1" applyAlignment="1">
      <alignment horizontal="center" vertical="center" wrapText="1"/>
    </xf>
    <xf numFmtId="164" fontId="8" fillId="3" borderId="1" xfId="14" applyFont="1" applyFill="1" applyBorder="1" applyAlignment="1">
      <alignment horizontal="center" vertical="center" wrapText="1"/>
    </xf>
    <xf numFmtId="0" fontId="9" fillId="3" borderId="12" xfId="10" applyFont="1" applyFill="1" applyBorder="1" applyAlignment="1">
      <alignment horizontal="center" vertical="center" wrapText="1"/>
    </xf>
    <xf numFmtId="164" fontId="8" fillId="4" borderId="12" xfId="14" applyFont="1" applyFill="1" applyBorder="1" applyAlignment="1">
      <alignment horizontal="center" vertical="center" wrapText="1"/>
    </xf>
    <xf numFmtId="164" fontId="8" fillId="4" borderId="1" xfId="26" applyFont="1" applyFill="1" applyBorder="1" applyAlignment="1">
      <alignment horizontal="center" vertical="center" wrapText="1"/>
    </xf>
    <xf numFmtId="164" fontId="8" fillId="3" borderId="14" xfId="14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8" fillId="4" borderId="17" xfId="14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49" fontId="9" fillId="4" borderId="3" xfId="10" applyNumberFormat="1" applyFont="1" applyFill="1" applyBorder="1" applyAlignment="1">
      <alignment horizontal="center" vertical="center" wrapText="1"/>
    </xf>
    <xf numFmtId="164" fontId="9" fillId="4" borderId="13" xfId="26" applyFont="1" applyFill="1" applyBorder="1" applyAlignment="1">
      <alignment horizontal="center" vertical="center" wrapText="1"/>
    </xf>
    <xf numFmtId="4" fontId="9" fillId="4" borderId="3" xfId="10" applyNumberFormat="1" applyFont="1" applyFill="1" applyBorder="1" applyAlignment="1">
      <alignment horizontal="center" vertical="center" wrapText="1"/>
    </xf>
    <xf numFmtId="4" fontId="9" fillId="4" borderId="13" xfId="10" applyNumberFormat="1" applyFont="1" applyFill="1" applyBorder="1" applyAlignment="1">
      <alignment horizontal="center" vertical="center" wrapText="1"/>
    </xf>
    <xf numFmtId="4" fontId="9" fillId="4" borderId="4" xfId="10" applyNumberFormat="1" applyFont="1" applyFill="1" applyBorder="1" applyAlignment="1">
      <alignment horizontal="center" vertical="center" wrapText="1"/>
    </xf>
    <xf numFmtId="0" fontId="8" fillId="4" borderId="16" xfId="10" applyFont="1" applyFill="1" applyBorder="1" applyAlignment="1">
      <alignment horizontal="center"/>
    </xf>
    <xf numFmtId="0" fontId="8" fillId="4" borderId="1" xfId="10" applyFont="1" applyFill="1" applyBorder="1" applyAlignment="1">
      <alignment horizontal="center"/>
    </xf>
    <xf numFmtId="0" fontId="8" fillId="4" borderId="1" xfId="10" applyFont="1" applyFill="1" applyBorder="1" applyAlignment="1">
      <alignment horizontal="left" vertical="center"/>
    </xf>
    <xf numFmtId="164" fontId="8" fillId="4" borderId="1" xfId="26" applyFont="1" applyFill="1" applyBorder="1" applyAlignment="1">
      <alignment horizontal="center" vertical="center"/>
    </xf>
    <xf numFmtId="0" fontId="8" fillId="4" borderId="35" xfId="10" applyFont="1" applyFill="1" applyBorder="1" applyAlignment="1">
      <alignment horizontal="center"/>
    </xf>
    <xf numFmtId="0" fontId="8" fillId="4" borderId="36" xfId="10" applyFont="1" applyFill="1" applyBorder="1" applyAlignment="1">
      <alignment horizontal="center"/>
    </xf>
    <xf numFmtId="0" fontId="8" fillId="4" borderId="36" xfId="10" applyFont="1" applyFill="1" applyBorder="1" applyAlignment="1">
      <alignment horizontal="left" vertical="center"/>
    </xf>
    <xf numFmtId="0" fontId="8" fillId="4" borderId="36" xfId="10" applyFont="1" applyFill="1" applyBorder="1" applyAlignment="1">
      <alignment horizontal="center" vertical="center"/>
    </xf>
    <xf numFmtId="164" fontId="8" fillId="4" borderId="36" xfId="26" applyFont="1" applyFill="1" applyBorder="1" applyAlignment="1">
      <alignment horizontal="center" vertical="center"/>
    </xf>
    <xf numFmtId="0" fontId="8" fillId="4" borderId="38" xfId="10" applyFont="1" applyFill="1" applyBorder="1" applyAlignment="1">
      <alignment horizontal="center"/>
    </xf>
    <xf numFmtId="0" fontId="8" fillId="4" borderId="39" xfId="10" applyFont="1" applyFill="1" applyBorder="1" applyAlignment="1">
      <alignment horizontal="center"/>
    </xf>
    <xf numFmtId="0" fontId="8" fillId="4" borderId="1" xfId="10" applyFont="1" applyFill="1" applyBorder="1" applyAlignment="1">
      <alignment horizontal="left" wrapText="1"/>
    </xf>
    <xf numFmtId="0" fontId="8" fillId="4" borderId="39" xfId="10" applyFont="1" applyFill="1" applyBorder="1" applyAlignment="1">
      <alignment horizontal="left" wrapText="1"/>
    </xf>
    <xf numFmtId="0" fontId="8" fillId="4" borderId="39" xfId="10" applyFont="1" applyFill="1" applyBorder="1" applyAlignment="1">
      <alignment horizontal="left" vertical="center"/>
    </xf>
    <xf numFmtId="0" fontId="8" fillId="4" borderId="39" xfId="10" applyFont="1" applyFill="1" applyBorder="1" applyAlignment="1">
      <alignment horizontal="center" vertical="center"/>
    </xf>
    <xf numFmtId="164" fontId="8" fillId="4" borderId="39" xfId="26" applyFont="1" applyFill="1" applyBorder="1" applyAlignment="1">
      <alignment horizontal="center" vertical="center"/>
    </xf>
    <xf numFmtId="0" fontId="8" fillId="4" borderId="37" xfId="10" applyFont="1" applyFill="1" applyBorder="1" applyAlignment="1">
      <alignment horizontal="center" vertical="center"/>
    </xf>
    <xf numFmtId="0" fontId="9" fillId="0" borderId="7" xfId="10" applyFont="1" applyFill="1" applyBorder="1" applyAlignment="1">
      <alignment horizontal="left"/>
    </xf>
    <xf numFmtId="0" fontId="9" fillId="0" borderId="0" xfId="10" applyFont="1" applyFill="1" applyBorder="1" applyAlignment="1">
      <alignment horizontal="left"/>
    </xf>
    <xf numFmtId="0" fontId="8" fillId="3" borderId="5" xfId="10" applyFont="1" applyFill="1" applyBorder="1" applyAlignment="1">
      <alignment horizontal="center"/>
    </xf>
    <xf numFmtId="0" fontId="8" fillId="3" borderId="6" xfId="10" applyFont="1" applyFill="1" applyBorder="1" applyAlignment="1">
      <alignment horizontal="center"/>
    </xf>
    <xf numFmtId="0" fontId="8" fillId="4" borderId="41" xfId="10" applyFont="1" applyFill="1" applyBorder="1" applyAlignment="1">
      <alignment horizontal="center"/>
    </xf>
    <xf numFmtId="0" fontId="8" fillId="4" borderId="2" xfId="10" applyFont="1" applyFill="1" applyBorder="1" applyAlignment="1">
      <alignment horizontal="center"/>
    </xf>
    <xf numFmtId="0" fontId="8" fillId="4" borderId="2" xfId="10" applyFont="1" applyFill="1" applyBorder="1" applyAlignment="1">
      <alignment horizontal="left" vertical="center" wrapText="1"/>
    </xf>
    <xf numFmtId="0" fontId="8" fillId="4" borderId="2" xfId="10" applyFont="1" applyFill="1" applyBorder="1" applyAlignment="1">
      <alignment horizontal="center" vertical="center"/>
    </xf>
    <xf numFmtId="0" fontId="8" fillId="4" borderId="41" xfId="10" applyFont="1" applyFill="1" applyBorder="1" applyAlignment="1">
      <alignment horizontal="center" vertical="center"/>
    </xf>
    <xf numFmtId="4" fontId="8" fillId="4" borderId="1" xfId="10" applyNumberFormat="1" applyFont="1" applyFill="1" applyBorder="1" applyAlignment="1">
      <alignment horizontal="center" vertical="center"/>
    </xf>
    <xf numFmtId="4" fontId="8" fillId="4" borderId="1" xfId="26" applyNumberFormat="1" applyFont="1" applyFill="1" applyBorder="1" applyAlignment="1">
      <alignment horizontal="center" vertical="center"/>
    </xf>
    <xf numFmtId="4" fontId="8" fillId="4" borderId="2" xfId="10" applyNumberFormat="1" applyFont="1" applyFill="1" applyBorder="1" applyAlignment="1">
      <alignment horizontal="center" vertical="center"/>
    </xf>
    <xf numFmtId="4" fontId="8" fillId="4" borderId="2" xfId="26" applyNumberFormat="1" applyFont="1" applyFill="1" applyBorder="1" applyAlignment="1">
      <alignment horizontal="center" vertical="center"/>
    </xf>
    <xf numFmtId="179" fontId="8" fillId="4" borderId="39" xfId="10" applyNumberFormat="1" applyFont="1" applyFill="1" applyBorder="1" applyAlignment="1">
      <alignment horizontal="right"/>
    </xf>
    <xf numFmtId="179" fontId="8" fillId="4" borderId="39" xfId="10" applyNumberFormat="1" applyFont="1" applyFill="1" applyBorder="1" applyAlignment="1">
      <alignment horizontal="center"/>
    </xf>
    <xf numFmtId="179" fontId="8" fillId="4" borderId="40" xfId="10" applyNumberFormat="1" applyFont="1" applyFill="1" applyBorder="1" applyAlignment="1">
      <alignment horizontal="center"/>
    </xf>
    <xf numFmtId="179" fontId="8" fillId="4" borderId="1" xfId="10" applyNumberFormat="1" applyFont="1" applyFill="1" applyBorder="1" applyAlignment="1">
      <alignment horizontal="right"/>
    </xf>
    <xf numFmtId="179" fontId="8" fillId="4" borderId="1" xfId="10" applyNumberFormat="1" applyFont="1" applyFill="1" applyBorder="1" applyAlignment="1">
      <alignment horizontal="center"/>
    </xf>
    <xf numFmtId="179" fontId="8" fillId="4" borderId="17" xfId="10" applyNumberFormat="1" applyFont="1" applyFill="1" applyBorder="1" applyAlignment="1">
      <alignment horizontal="center"/>
    </xf>
    <xf numFmtId="179" fontId="8" fillId="4" borderId="1" xfId="26" applyNumberFormat="1" applyFont="1" applyFill="1" applyBorder="1" applyAlignment="1">
      <alignment horizontal="right" vertical="center"/>
    </xf>
    <xf numFmtId="179" fontId="8" fillId="4" borderId="1" xfId="10" applyNumberFormat="1" applyFont="1" applyFill="1" applyBorder="1" applyAlignment="1">
      <alignment horizontal="center" vertical="center"/>
    </xf>
    <xf numFmtId="179" fontId="8" fillId="4" borderId="1" xfId="26" applyNumberFormat="1" applyFont="1" applyFill="1" applyBorder="1" applyAlignment="1">
      <alignment vertical="center"/>
    </xf>
    <xf numFmtId="179" fontId="8" fillId="4" borderId="1" xfId="10" applyNumberFormat="1" applyFont="1" applyFill="1" applyBorder="1" applyAlignment="1">
      <alignment horizontal="right" vertical="center"/>
    </xf>
    <xf numFmtId="179" fontId="8" fillId="4" borderId="1" xfId="10" applyNumberFormat="1" applyFont="1" applyFill="1" applyBorder="1" applyAlignment="1">
      <alignment vertical="center"/>
    </xf>
    <xf numFmtId="179" fontId="8" fillId="4" borderId="17" xfId="10" applyNumberFormat="1" applyFont="1" applyFill="1" applyBorder="1" applyAlignment="1">
      <alignment horizontal="center" vertical="center"/>
    </xf>
    <xf numFmtId="179" fontId="8" fillId="4" borderId="2" xfId="26" applyNumberFormat="1" applyFont="1" applyFill="1" applyBorder="1" applyAlignment="1">
      <alignment horizontal="right" vertical="center"/>
    </xf>
    <xf numFmtId="179" fontId="8" fillId="4" borderId="2" xfId="26" applyNumberFormat="1" applyFont="1" applyFill="1" applyBorder="1" applyAlignment="1">
      <alignment vertical="center"/>
    </xf>
    <xf numFmtId="179" fontId="8" fillId="4" borderId="2" xfId="10" applyNumberFormat="1" applyFont="1" applyFill="1" applyBorder="1" applyAlignment="1">
      <alignment horizontal="right" vertical="center"/>
    </xf>
    <xf numFmtId="179" fontId="8" fillId="4" borderId="2" xfId="10" applyNumberFormat="1" applyFont="1" applyFill="1" applyBorder="1" applyAlignment="1">
      <alignment vertical="center"/>
    </xf>
    <xf numFmtId="179" fontId="8" fillId="4" borderId="2" xfId="10" applyNumberFormat="1" applyFont="1" applyFill="1" applyBorder="1" applyAlignment="1">
      <alignment horizontal="center" vertical="center"/>
    </xf>
    <xf numFmtId="179" fontId="8" fillId="4" borderId="19" xfId="10" applyNumberFormat="1" applyFont="1" applyFill="1" applyBorder="1" applyAlignment="1">
      <alignment horizontal="center" vertical="center"/>
    </xf>
    <xf numFmtId="179" fontId="8" fillId="3" borderId="3" xfId="10" applyNumberFormat="1" applyFont="1" applyFill="1" applyBorder="1" applyAlignment="1">
      <alignment horizontal="center"/>
    </xf>
    <xf numFmtId="179" fontId="8" fillId="3" borderId="4" xfId="10" applyNumberFormat="1" applyFont="1" applyFill="1" applyBorder="1" applyAlignment="1">
      <alignment horizontal="center"/>
    </xf>
    <xf numFmtId="0" fontId="8" fillId="3" borderId="6" xfId="10" applyFont="1" applyFill="1" applyBorder="1" applyAlignment="1">
      <alignment horizontal="left" vertical="center"/>
    </xf>
    <xf numFmtId="0" fontId="8" fillId="3" borderId="6" xfId="10" applyFont="1" applyFill="1" applyBorder="1" applyAlignment="1">
      <alignment horizontal="center" vertical="center"/>
    </xf>
    <xf numFmtId="164" fontId="8" fillId="3" borderId="6" xfId="26" applyFont="1" applyFill="1" applyBorder="1" applyAlignment="1">
      <alignment horizontal="center" vertical="center"/>
    </xf>
    <xf numFmtId="164" fontId="8" fillId="3" borderId="6" xfId="26" applyFont="1" applyFill="1" applyBorder="1" applyAlignment="1">
      <alignment vertical="center"/>
    </xf>
    <xf numFmtId="0" fontId="8" fillId="3" borderId="6" xfId="10" applyFont="1" applyFill="1" applyBorder="1" applyAlignment="1">
      <alignment vertical="center"/>
    </xf>
    <xf numFmtId="0" fontId="8" fillId="3" borderId="28" xfId="10" applyFont="1" applyFill="1" applyBorder="1" applyAlignment="1">
      <alignment vertical="center"/>
    </xf>
    <xf numFmtId="0" fontId="8" fillId="3" borderId="10" xfId="10" applyFont="1" applyFill="1" applyBorder="1" applyAlignment="1">
      <alignment horizontal="left" vertical="center"/>
    </xf>
    <xf numFmtId="0" fontId="8" fillId="3" borderId="10" xfId="10" applyFont="1" applyFill="1" applyBorder="1" applyAlignment="1">
      <alignment horizontal="center" vertical="center"/>
    </xf>
    <xf numFmtId="164" fontId="8" fillId="3" borderId="10" xfId="26" applyFont="1" applyFill="1" applyBorder="1" applyAlignment="1">
      <alignment horizontal="center" vertical="center"/>
    </xf>
    <xf numFmtId="164" fontId="8" fillId="3" borderId="10" xfId="26" applyFont="1" applyFill="1" applyBorder="1" applyAlignment="1">
      <alignment vertical="center"/>
    </xf>
    <xf numFmtId="0" fontId="8" fillId="3" borderId="10" xfId="10" applyFont="1" applyFill="1" applyBorder="1" applyAlignment="1">
      <alignment vertical="center"/>
    </xf>
    <xf numFmtId="0" fontId="8" fillId="3" borderId="29" xfId="10" applyFont="1" applyFill="1" applyBorder="1" applyAlignment="1">
      <alignment vertical="center"/>
    </xf>
    <xf numFmtId="0" fontId="8" fillId="3" borderId="9" xfId="10" applyFont="1" applyFill="1" applyBorder="1" applyAlignment="1">
      <alignment horizontal="center"/>
    </xf>
    <xf numFmtId="0" fontId="8" fillId="3" borderId="10" xfId="10" applyFont="1" applyFill="1" applyBorder="1" applyAlignment="1">
      <alignment horizontal="center"/>
    </xf>
    <xf numFmtId="179" fontId="8" fillId="3" borderId="31" xfId="10" applyNumberFormat="1" applyFont="1" applyFill="1" applyBorder="1" applyAlignment="1">
      <alignment horizontal="center"/>
    </xf>
    <xf numFmtId="0" fontId="8" fillId="4" borderId="17" xfId="10" applyNumberFormat="1" applyFont="1" applyFill="1" applyBorder="1" applyAlignment="1">
      <alignment horizontal="center" vertical="center"/>
    </xf>
    <xf numFmtId="179" fontId="8" fillId="4" borderId="39" xfId="26" applyNumberFormat="1" applyFont="1" applyFill="1" applyBorder="1" applyAlignment="1">
      <alignment horizontal="center" vertical="center"/>
    </xf>
    <xf numFmtId="179" fontId="8" fillId="4" borderId="40" xfId="10" applyNumberFormat="1" applyFont="1" applyFill="1" applyBorder="1" applyAlignment="1">
      <alignment horizontal="center" vertical="center"/>
    </xf>
    <xf numFmtId="0" fontId="8" fillId="0" borderId="0" xfId="120" applyAlignment="1">
      <alignment vertical="center"/>
    </xf>
    <xf numFmtId="0" fontId="8" fillId="0" borderId="0" xfId="120" applyAlignment="1">
      <alignment horizontal="left" vertical="center"/>
    </xf>
    <xf numFmtId="0" fontId="8" fillId="0" borderId="0" xfId="120" applyAlignment="1">
      <alignment horizontal="center" vertical="center"/>
    </xf>
    <xf numFmtId="164" fontId="8" fillId="0" borderId="0" xfId="45" applyFont="1" applyBorder="1" applyAlignment="1">
      <alignment horizontal="center" vertical="center"/>
    </xf>
    <xf numFmtId="0" fontId="8" fillId="0" borderId="0" xfId="120"/>
    <xf numFmtId="0" fontId="9" fillId="0" borderId="5" xfId="120" applyFont="1" applyBorder="1" applyAlignment="1">
      <alignment vertical="center"/>
    </xf>
    <xf numFmtId="0" fontId="9" fillId="0" borderId="6" xfId="120" applyFont="1" applyBorder="1" applyAlignment="1">
      <alignment vertical="center"/>
    </xf>
    <xf numFmtId="0" fontId="8" fillId="0" borderId="6" xfId="120" applyBorder="1" applyAlignment="1">
      <alignment horizontal="left" vertical="center"/>
    </xf>
    <xf numFmtId="0" fontId="8" fillId="0" borderId="6" xfId="120" applyBorder="1" applyAlignment="1">
      <alignment horizontal="center" vertical="center"/>
    </xf>
    <xf numFmtId="164" fontId="8" fillId="0" borderId="6" xfId="45" applyFont="1" applyBorder="1" applyAlignment="1">
      <alignment horizontal="center" vertical="center"/>
    </xf>
    <xf numFmtId="0" fontId="8" fillId="0" borderId="6" xfId="120" applyBorder="1" applyAlignment="1">
      <alignment vertical="center"/>
    </xf>
    <xf numFmtId="0" fontId="8" fillId="0" borderId="28" xfId="120" applyBorder="1"/>
    <xf numFmtId="0" fontId="9" fillId="0" borderId="7" xfId="120" applyFont="1" applyBorder="1" applyAlignment="1">
      <alignment vertical="center"/>
    </xf>
    <xf numFmtId="0" fontId="9" fillId="0" borderId="0" xfId="120" applyFont="1" applyAlignment="1">
      <alignment vertical="center"/>
    </xf>
    <xf numFmtId="164" fontId="9" fillId="0" borderId="0" xfId="45" applyFont="1" applyBorder="1" applyAlignment="1">
      <alignment horizontal="center" vertical="center"/>
    </xf>
    <xf numFmtId="0" fontId="8" fillId="0" borderId="8" xfId="120" applyBorder="1"/>
    <xf numFmtId="0" fontId="9" fillId="0" borderId="9" xfId="120" applyFont="1" applyBorder="1" applyAlignment="1">
      <alignment vertical="center"/>
    </xf>
    <xf numFmtId="0" fontId="8" fillId="0" borderId="10" xfId="120" applyBorder="1" applyAlignment="1">
      <alignment horizontal="left" vertical="center"/>
    </xf>
    <xf numFmtId="0" fontId="8" fillId="0" borderId="10" xfId="120" applyBorder="1" applyAlignment="1">
      <alignment horizontal="center" vertical="center"/>
    </xf>
    <xf numFmtId="164" fontId="9" fillId="0" borderId="10" xfId="45" applyFont="1" applyBorder="1" applyAlignment="1">
      <alignment horizontal="center" vertical="center"/>
    </xf>
    <xf numFmtId="0" fontId="8" fillId="0" borderId="10" xfId="120" applyBorder="1" applyAlignment="1">
      <alignment vertical="center"/>
    </xf>
    <xf numFmtId="0" fontId="8" fillId="0" borderId="29" xfId="120" applyBorder="1"/>
    <xf numFmtId="0" fontId="8" fillId="3" borderId="42" xfId="10" applyFill="1" applyBorder="1" applyAlignment="1">
      <alignment horizontal="center"/>
    </xf>
    <xf numFmtId="0" fontId="8" fillId="3" borderId="3" xfId="10" applyFill="1" applyBorder="1" applyAlignment="1">
      <alignment horizontal="center"/>
    </xf>
    <xf numFmtId="0" fontId="8" fillId="3" borderId="4" xfId="10" applyFill="1" applyBorder="1" applyAlignment="1">
      <alignment horizontal="center"/>
    </xf>
    <xf numFmtId="0" fontId="8" fillId="0" borderId="16" xfId="10" applyBorder="1" applyAlignment="1">
      <alignment horizontal="center"/>
    </xf>
    <xf numFmtId="0" fontId="8" fillId="0" borderId="1" xfId="10" applyBorder="1"/>
    <xf numFmtId="0" fontId="9" fillId="0" borderId="1" xfId="10" applyFont="1" applyBorder="1"/>
    <xf numFmtId="0" fontId="9" fillId="3" borderId="1" xfId="10" applyFont="1" applyFill="1" applyBorder="1"/>
    <xf numFmtId="9" fontId="8" fillId="4" borderId="1" xfId="11" applyFont="1" applyFill="1" applyBorder="1"/>
    <xf numFmtId="164" fontId="8" fillId="4" borderId="1" xfId="10" applyNumberFormat="1" applyFill="1" applyBorder="1"/>
    <xf numFmtId="164" fontId="9" fillId="3" borderId="42" xfId="45" applyFont="1" applyFill="1" applyBorder="1"/>
    <xf numFmtId="164" fontId="8" fillId="3" borderId="3" xfId="10" applyNumberFormat="1" applyFill="1" applyBorder="1"/>
    <xf numFmtId="10" fontId="0" fillId="0" borderId="0" xfId="0" applyNumberFormat="1"/>
    <xf numFmtId="10" fontId="8" fillId="4" borderId="1" xfId="11" applyNumberFormat="1" applyFont="1" applyFill="1" applyBorder="1"/>
    <xf numFmtId="164" fontId="0" fillId="4" borderId="1" xfId="45" applyFont="1" applyFill="1" applyBorder="1" applyAlignment="1">
      <alignment horizontal="center"/>
    </xf>
    <xf numFmtId="10" fontId="0" fillId="4" borderId="1" xfId="11" applyNumberFormat="1" applyFont="1" applyFill="1" applyBorder="1"/>
    <xf numFmtId="0" fontId="8" fillId="4" borderId="1" xfId="10" applyFill="1" applyBorder="1"/>
    <xf numFmtId="9" fontId="0" fillId="4" borderId="1" xfId="11" applyFont="1" applyFill="1" applyBorder="1"/>
    <xf numFmtId="10" fontId="8" fillId="4" borderId="1" xfId="10" applyNumberFormat="1" applyFill="1" applyBorder="1" applyAlignment="1">
      <alignment horizontal="center"/>
    </xf>
    <xf numFmtId="43" fontId="8" fillId="4" borderId="1" xfId="10" applyNumberFormat="1" applyFill="1" applyBorder="1" applyAlignment="1">
      <alignment horizontal="center"/>
    </xf>
    <xf numFmtId="43" fontId="8" fillId="4" borderId="1" xfId="10" applyNumberFormat="1" applyFill="1" applyBorder="1"/>
    <xf numFmtId="10" fontId="8" fillId="4" borderId="1" xfId="10" applyNumberFormat="1" applyFill="1" applyBorder="1"/>
    <xf numFmtId="164" fontId="8" fillId="4" borderId="1" xfId="14" applyFont="1" applyFill="1" applyBorder="1"/>
    <xf numFmtId="9" fontId="8" fillId="4" borderId="1" xfId="10" applyNumberFormat="1" applyFill="1" applyBorder="1"/>
    <xf numFmtId="9" fontId="8" fillId="4" borderId="14" xfId="121" applyFont="1" applyFill="1" applyBorder="1"/>
    <xf numFmtId="164" fontId="0" fillId="4" borderId="1" xfId="45" applyFont="1" applyFill="1" applyBorder="1"/>
    <xf numFmtId="10" fontId="8" fillId="4" borderId="1" xfId="121" applyNumberFormat="1" applyFont="1" applyFill="1" applyBorder="1"/>
    <xf numFmtId="9" fontId="8" fillId="4" borderId="1" xfId="121" applyFont="1" applyFill="1" applyBorder="1"/>
    <xf numFmtId="4" fontId="0" fillId="0" borderId="0" xfId="0" applyNumberFormat="1"/>
    <xf numFmtId="0" fontId="8" fillId="4" borderId="0" xfId="10" applyFill="1" applyBorder="1"/>
    <xf numFmtId="43" fontId="8" fillId="4" borderId="0" xfId="10" applyNumberFormat="1" applyFill="1" applyBorder="1"/>
    <xf numFmtId="43" fontId="0" fillId="0" borderId="0" xfId="0" applyNumberFormat="1"/>
    <xf numFmtId="4" fontId="8" fillId="4" borderId="1" xfId="10" applyNumberFormat="1" applyFill="1" applyBorder="1" applyAlignment="1">
      <alignment horizontal="center"/>
    </xf>
    <xf numFmtId="10" fontId="8" fillId="4" borderId="1" xfId="11" applyNumberFormat="1" applyFont="1" applyFill="1" applyBorder="1" applyAlignment="1">
      <alignment vertical="center"/>
    </xf>
    <xf numFmtId="10" fontId="0" fillId="4" borderId="1" xfId="11" applyNumberFormat="1" applyFont="1" applyFill="1" applyBorder="1" applyAlignment="1">
      <alignment vertical="center"/>
    </xf>
    <xf numFmtId="10" fontId="8" fillId="4" borderId="1" xfId="10" applyNumberFormat="1" applyFill="1" applyBorder="1" applyAlignment="1">
      <alignment vertical="center"/>
    </xf>
    <xf numFmtId="164" fontId="8" fillId="4" borderId="1" xfId="10" applyNumberFormat="1" applyFill="1" applyBorder="1" applyAlignment="1">
      <alignment vertical="center"/>
    </xf>
    <xf numFmtId="43" fontId="8" fillId="4" borderId="1" xfId="10" applyNumberFormat="1" applyFill="1" applyBorder="1" applyAlignment="1">
      <alignment vertical="center"/>
    </xf>
    <xf numFmtId="164" fontId="0" fillId="4" borderId="1" xfId="45" applyFont="1" applyFill="1" applyBorder="1" applyAlignment="1">
      <alignment vertical="center"/>
    </xf>
    <xf numFmtId="0" fontId="8" fillId="0" borderId="16" xfId="10" applyBorder="1" applyAlignment="1">
      <alignment horizontal="center" vertical="center"/>
    </xf>
    <xf numFmtId="49" fontId="9" fillId="3" borderId="1" xfId="10" applyNumberFormat="1" applyFont="1" applyFill="1" applyBorder="1" applyAlignment="1">
      <alignment vertical="center" wrapText="1"/>
    </xf>
    <xf numFmtId="0" fontId="9" fillId="0" borderId="1" xfId="10" applyFont="1" applyBorder="1" applyAlignment="1">
      <alignment vertical="center"/>
    </xf>
    <xf numFmtId="0" fontId="9" fillId="0" borderId="1" xfId="10" applyFont="1" applyBorder="1" applyAlignment="1">
      <alignment vertical="center" wrapText="1"/>
    </xf>
    <xf numFmtId="0" fontId="8" fillId="0" borderId="0" xfId="10" applyBorder="1" applyAlignment="1">
      <alignment horizontal="center"/>
    </xf>
    <xf numFmtId="164" fontId="0" fillId="3" borderId="3" xfId="45" applyFont="1" applyFill="1" applyBorder="1" applyAlignment="1">
      <alignment vertical="center"/>
    </xf>
    <xf numFmtId="4" fontId="8" fillId="3" borderId="3" xfId="10" applyNumberFormat="1" applyFill="1" applyBorder="1" applyAlignment="1">
      <alignment vertical="center"/>
    </xf>
    <xf numFmtId="4" fontId="8" fillId="3" borderId="4" xfId="10" applyNumberFormat="1" applyFill="1" applyBorder="1" applyAlignment="1">
      <alignment vertical="center"/>
    </xf>
    <xf numFmtId="0" fontId="0" fillId="0" borderId="0" xfId="0" applyBorder="1"/>
    <xf numFmtId="164" fontId="0" fillId="4" borderId="0" xfId="45" applyFont="1" applyFill="1" applyBorder="1" applyAlignment="1">
      <alignment horizontal="center"/>
    </xf>
    <xf numFmtId="164" fontId="8" fillId="4" borderId="0" xfId="10" applyNumberFormat="1" applyFill="1" applyBorder="1"/>
    <xf numFmtId="4" fontId="0" fillId="0" borderId="0" xfId="0" applyNumberFormat="1" applyBorder="1"/>
    <xf numFmtId="0" fontId="8" fillId="0" borderId="38" xfId="10" applyBorder="1"/>
    <xf numFmtId="0" fontId="8" fillId="0" borderId="39" xfId="10" applyBorder="1" applyAlignment="1">
      <alignment horizontal="center"/>
    </xf>
    <xf numFmtId="0" fontId="8" fillId="0" borderId="39" xfId="10" applyBorder="1" applyAlignment="1">
      <alignment vertical="center"/>
    </xf>
    <xf numFmtId="0" fontId="8" fillId="0" borderId="40" xfId="10" applyBorder="1" applyAlignment="1">
      <alignment vertical="center"/>
    </xf>
    <xf numFmtId="10" fontId="8" fillId="4" borderId="17" xfId="10" applyNumberFormat="1" applyFill="1" applyBorder="1" applyAlignment="1">
      <alignment vertical="center"/>
    </xf>
    <xf numFmtId="164" fontId="8" fillId="4" borderId="17" xfId="10" applyNumberFormat="1" applyFill="1" applyBorder="1" applyAlignment="1">
      <alignment vertical="center"/>
    </xf>
    <xf numFmtId="10" fontId="0" fillId="4" borderId="17" xfId="11" applyNumberFormat="1" applyFont="1" applyFill="1" applyBorder="1" applyAlignment="1">
      <alignment vertical="center"/>
    </xf>
    <xf numFmtId="10" fontId="8" fillId="4" borderId="17" xfId="11" applyNumberFormat="1" applyFont="1" applyFill="1" applyBorder="1" applyAlignment="1">
      <alignment vertical="center"/>
    </xf>
    <xf numFmtId="0" fontId="8" fillId="0" borderId="35" xfId="10" applyBorder="1" applyAlignment="1">
      <alignment horizontal="center"/>
    </xf>
    <xf numFmtId="0" fontId="8" fillId="0" borderId="36" xfId="10" applyBorder="1"/>
    <xf numFmtId="164" fontId="0" fillId="4" borderId="36" xfId="45" applyFont="1" applyFill="1" applyBorder="1" applyAlignment="1">
      <alignment vertical="center"/>
    </xf>
    <xf numFmtId="164" fontId="0" fillId="4" borderId="37" xfId="45" applyFont="1" applyFill="1" applyBorder="1" applyAlignment="1">
      <alignment vertical="center"/>
    </xf>
    <xf numFmtId="0" fontId="8" fillId="0" borderId="38" xfId="10" applyBorder="1" applyAlignment="1">
      <alignment horizontal="center"/>
    </xf>
    <xf numFmtId="49" fontId="9" fillId="3" borderId="39" xfId="10" applyNumberFormat="1" applyFont="1" applyFill="1" applyBorder="1"/>
    <xf numFmtId="164" fontId="0" fillId="4" borderId="39" xfId="45" applyFont="1" applyFill="1" applyBorder="1" applyAlignment="1">
      <alignment horizontal="center"/>
    </xf>
    <xf numFmtId="10" fontId="8" fillId="4" borderId="39" xfId="11" applyNumberFormat="1" applyFont="1" applyFill="1" applyBorder="1"/>
    <xf numFmtId="10" fontId="0" fillId="4" borderId="39" xfId="11" applyNumberFormat="1" applyFont="1" applyFill="1" applyBorder="1"/>
    <xf numFmtId="0" fontId="8" fillId="4" borderId="39" xfId="10" applyFill="1" applyBorder="1"/>
    <xf numFmtId="0" fontId="8" fillId="4" borderId="40" xfId="10" applyFill="1" applyBorder="1"/>
    <xf numFmtId="0" fontId="8" fillId="4" borderId="17" xfId="10" applyFill="1" applyBorder="1"/>
    <xf numFmtId="9" fontId="0" fillId="4" borderId="17" xfId="11" applyFont="1" applyFill="1" applyBorder="1"/>
    <xf numFmtId="164" fontId="8" fillId="4" borderId="17" xfId="10" applyNumberFormat="1" applyFill="1" applyBorder="1"/>
    <xf numFmtId="9" fontId="8" fillId="4" borderId="17" xfId="11" applyFont="1" applyFill="1" applyBorder="1"/>
    <xf numFmtId="10" fontId="0" fillId="4" borderId="0" xfId="0" applyNumberFormat="1" applyFill="1" applyBorder="1"/>
    <xf numFmtId="10" fontId="8" fillId="4" borderId="17" xfId="11" applyNumberFormat="1" applyFont="1" applyFill="1" applyBorder="1"/>
    <xf numFmtId="43" fontId="8" fillId="4" borderId="17" xfId="10" applyNumberFormat="1" applyFill="1" applyBorder="1"/>
    <xf numFmtId="0" fontId="8" fillId="0" borderId="16" xfId="10" applyBorder="1"/>
    <xf numFmtId="10" fontId="8" fillId="4" borderId="17" xfId="121" applyNumberFormat="1" applyFont="1" applyFill="1" applyBorder="1"/>
    <xf numFmtId="9" fontId="8" fillId="4" borderId="17" xfId="121" applyFont="1" applyFill="1" applyBorder="1"/>
    <xf numFmtId="10" fontId="8" fillId="4" borderId="17" xfId="10" applyNumberFormat="1" applyFill="1" applyBorder="1"/>
    <xf numFmtId="0" fontId="8" fillId="0" borderId="35" xfId="10" applyBorder="1"/>
    <xf numFmtId="164" fontId="0" fillId="4" borderId="36" xfId="45" applyFont="1" applyFill="1" applyBorder="1"/>
    <xf numFmtId="0" fontId="8" fillId="4" borderId="36" xfId="10" applyFill="1" applyBorder="1"/>
    <xf numFmtId="43" fontId="8" fillId="4" borderId="36" xfId="10" applyNumberFormat="1" applyFill="1" applyBorder="1"/>
    <xf numFmtId="43" fontId="8" fillId="4" borderId="37" xfId="10" applyNumberFormat="1" applyFill="1" applyBorder="1"/>
    <xf numFmtId="0" fontId="8" fillId="0" borderId="0" xfId="120" applyBorder="1" applyAlignment="1">
      <alignment horizontal="left" vertical="center"/>
    </xf>
    <xf numFmtId="9" fontId="8" fillId="0" borderId="0" xfId="120" applyNumberFormat="1" applyBorder="1" applyAlignment="1">
      <alignment vertical="center"/>
    </xf>
    <xf numFmtId="0" fontId="8" fillId="0" borderId="0" xfId="120" applyBorder="1" applyAlignment="1">
      <alignment vertical="center"/>
    </xf>
    <xf numFmtId="0" fontId="8" fillId="0" borderId="0" xfId="120" applyBorder="1" applyAlignment="1">
      <alignment horizontal="center" vertical="center"/>
    </xf>
    <xf numFmtId="0" fontId="8" fillId="3" borderId="45" xfId="10" applyFill="1" applyBorder="1" applyAlignment="1">
      <alignment horizontal="center"/>
    </xf>
    <xf numFmtId="0" fontId="8" fillId="3" borderId="43" xfId="10" applyFill="1" applyBorder="1" applyAlignment="1">
      <alignment horizontal="center"/>
    </xf>
    <xf numFmtId="0" fontId="8" fillId="3" borderId="44" xfId="10" applyFill="1" applyBorder="1" applyAlignment="1">
      <alignment horizontal="center"/>
    </xf>
    <xf numFmtId="0" fontId="8" fillId="4" borderId="1" xfId="10" applyFill="1" applyBorder="1" applyAlignment="1">
      <alignment horizontal="center"/>
    </xf>
    <xf numFmtId="0" fontId="8" fillId="4" borderId="1" xfId="10" applyFill="1" applyBorder="1" applyAlignment="1">
      <alignment horizontal="center" wrapText="1"/>
    </xf>
    <xf numFmtId="0" fontId="8" fillId="4" borderId="16" xfId="10" applyFill="1" applyBorder="1" applyAlignment="1">
      <alignment horizontal="center"/>
    </xf>
    <xf numFmtId="10" fontId="8" fillId="4" borderId="17" xfId="10" applyNumberFormat="1" applyFill="1" applyBorder="1" applyAlignment="1">
      <alignment horizontal="center"/>
    </xf>
    <xf numFmtId="0" fontId="8" fillId="4" borderId="17" xfId="10" applyFill="1" applyBorder="1" applyAlignment="1">
      <alignment horizontal="center"/>
    </xf>
    <xf numFmtId="0" fontId="8" fillId="4" borderId="35" xfId="10" applyFill="1" applyBorder="1" applyAlignment="1">
      <alignment horizontal="center"/>
    </xf>
    <xf numFmtId="0" fontId="8" fillId="4" borderId="36" xfId="10" applyFill="1" applyBorder="1" applyAlignment="1">
      <alignment horizontal="center"/>
    </xf>
    <xf numFmtId="4" fontId="8" fillId="4" borderId="36" xfId="10" applyNumberFormat="1" applyFill="1" applyBorder="1" applyAlignment="1">
      <alignment horizontal="center"/>
    </xf>
    <xf numFmtId="4" fontId="8" fillId="4" borderId="37" xfId="10" applyNumberFormat="1" applyFill="1" applyBorder="1" applyAlignment="1">
      <alignment horizontal="center"/>
    </xf>
    <xf numFmtId="164" fontId="8" fillId="3" borderId="4" xfId="10" applyNumberFormat="1" applyFill="1" applyBorder="1"/>
    <xf numFmtId="164" fontId="0" fillId="3" borderId="4" xfId="45" applyFont="1" applyFill="1" applyBorder="1" applyAlignment="1">
      <alignment vertical="center"/>
    </xf>
    <xf numFmtId="0" fontId="8" fillId="0" borderId="0" xfId="120" applyFont="1" applyBorder="1" applyAlignment="1">
      <alignment vertical="center"/>
    </xf>
    <xf numFmtId="0" fontId="8" fillId="0" borderId="10" xfId="120" applyFont="1" applyBorder="1" applyAlignment="1">
      <alignment vertical="center"/>
    </xf>
    <xf numFmtId="0" fontId="8" fillId="0" borderId="46" xfId="10" applyBorder="1"/>
    <xf numFmtId="0" fontId="8" fillId="0" borderId="31" xfId="10" applyBorder="1" applyAlignment="1">
      <alignment horizontal="center"/>
    </xf>
    <xf numFmtId="0" fontId="8" fillId="0" borderId="31" xfId="10" applyBorder="1"/>
    <xf numFmtId="0" fontId="8" fillId="0" borderId="32" xfId="10" applyBorder="1"/>
    <xf numFmtId="0" fontId="8" fillId="0" borderId="11" xfId="10" applyBorder="1"/>
    <xf numFmtId="0" fontId="8" fillId="0" borderId="20" xfId="10" applyBorder="1"/>
    <xf numFmtId="164" fontId="0" fillId="0" borderId="20" xfId="45" applyFont="1" applyBorder="1"/>
    <xf numFmtId="0" fontId="8" fillId="0" borderId="21" xfId="10" applyBorder="1"/>
    <xf numFmtId="0" fontId="8" fillId="0" borderId="11" xfId="10" applyBorder="1" applyAlignment="1">
      <alignment horizontal="center"/>
    </xf>
    <xf numFmtId="164" fontId="0" fillId="4" borderId="20" xfId="45" applyFont="1" applyFill="1" applyBorder="1" applyAlignment="1">
      <alignment vertical="center"/>
    </xf>
    <xf numFmtId="164" fontId="0" fillId="4" borderId="21" xfId="45" applyFont="1" applyFill="1" applyBorder="1" applyAlignment="1">
      <alignment vertical="center"/>
    </xf>
    <xf numFmtId="0" fontId="0" fillId="0" borderId="11" xfId="0" applyBorder="1"/>
    <xf numFmtId="0" fontId="0" fillId="0" borderId="20" xfId="0" applyBorder="1"/>
    <xf numFmtId="0" fontId="0" fillId="0" borderId="21" xfId="0" applyBorder="1"/>
    <xf numFmtId="164" fontId="9" fillId="3" borderId="17" xfId="14" applyFont="1" applyFill="1" applyBorder="1" applyAlignment="1">
      <alignment horizontal="right" vertical="center"/>
    </xf>
    <xf numFmtId="164" fontId="9" fillId="4" borderId="17" xfId="14" applyFont="1" applyFill="1" applyBorder="1" applyAlignment="1">
      <alignment horizontal="right" vertical="center"/>
    </xf>
    <xf numFmtId="164" fontId="8" fillId="3" borderId="18" xfId="14" applyFont="1" applyFill="1" applyBorder="1" applyAlignment="1">
      <alignment vertical="center"/>
    </xf>
    <xf numFmtId="179" fontId="8" fillId="3" borderId="32" xfId="10" applyNumberFormat="1" applyFont="1" applyFill="1" applyBorder="1" applyAlignment="1">
      <alignment horizontal="center"/>
    </xf>
    <xf numFmtId="0" fontId="8" fillId="3" borderId="11" xfId="10" applyFont="1" applyFill="1" applyBorder="1" applyAlignment="1">
      <alignment horizontal="center"/>
    </xf>
    <xf numFmtId="0" fontId="8" fillId="3" borderId="20" xfId="10" applyFont="1" applyFill="1" applyBorder="1" applyAlignment="1">
      <alignment horizontal="center"/>
    </xf>
    <xf numFmtId="0" fontId="8" fillId="3" borderId="33" xfId="10" applyFont="1" applyFill="1" applyBorder="1" applyAlignment="1">
      <alignment horizontal="center"/>
    </xf>
    <xf numFmtId="0" fontId="8" fillId="3" borderId="9" xfId="10" applyFont="1" applyFill="1" applyBorder="1" applyAlignment="1">
      <alignment horizontal="center"/>
    </xf>
    <xf numFmtId="0" fontId="8" fillId="3" borderId="10" xfId="10" applyFont="1" applyFill="1" applyBorder="1" applyAlignment="1">
      <alignment horizontal="center"/>
    </xf>
    <xf numFmtId="0" fontId="8" fillId="3" borderId="34" xfId="10" applyFont="1" applyFill="1" applyBorder="1" applyAlignment="1">
      <alignment horizontal="center"/>
    </xf>
    <xf numFmtId="0" fontId="9" fillId="0" borderId="7" xfId="10" applyFont="1" applyFill="1" applyBorder="1" applyAlignment="1">
      <alignment horizontal="left"/>
    </xf>
    <xf numFmtId="0" fontId="9" fillId="0" borderId="0" xfId="10" applyFont="1" applyFill="1" applyBorder="1" applyAlignment="1">
      <alignment horizontal="left"/>
    </xf>
    <xf numFmtId="49" fontId="9" fillId="4" borderId="11" xfId="10" applyNumberFormat="1" applyFont="1" applyFill="1" applyBorder="1" applyAlignment="1">
      <alignment horizontal="left" vertical="center" wrapText="1"/>
    </xf>
    <xf numFmtId="49" fontId="9" fillId="4" borderId="20" xfId="10" applyNumberFormat="1" applyFont="1" applyFill="1" applyBorder="1" applyAlignment="1">
      <alignment horizontal="left" vertical="center" wrapText="1"/>
    </xf>
    <xf numFmtId="0" fontId="9" fillId="3" borderId="11" xfId="10" applyFont="1" applyFill="1" applyBorder="1" applyAlignment="1">
      <alignment horizontal="center" vertical="center"/>
    </xf>
    <xf numFmtId="0" fontId="9" fillId="3" borderId="20" xfId="10" applyFont="1" applyFill="1" applyBorder="1" applyAlignment="1">
      <alignment horizontal="center" vertical="center"/>
    </xf>
    <xf numFmtId="0" fontId="9" fillId="3" borderId="21" xfId="10" applyFont="1" applyFill="1" applyBorder="1" applyAlignment="1">
      <alignment horizontal="center" vertical="center"/>
    </xf>
    <xf numFmtId="0" fontId="8" fillId="3" borderId="5" xfId="10" applyFont="1" applyFill="1" applyBorder="1" applyAlignment="1">
      <alignment horizontal="center"/>
    </xf>
    <xf numFmtId="0" fontId="8" fillId="3" borderId="6" xfId="10" applyFont="1" applyFill="1" applyBorder="1" applyAlignment="1">
      <alignment horizontal="center"/>
    </xf>
    <xf numFmtId="0" fontId="8" fillId="3" borderId="28" xfId="10" applyFont="1" applyFill="1" applyBorder="1" applyAlignment="1">
      <alignment horizontal="center"/>
    </xf>
    <xf numFmtId="0" fontId="9" fillId="3" borderId="7" xfId="10" applyFont="1" applyFill="1" applyBorder="1" applyAlignment="1">
      <alignment horizontal="center"/>
    </xf>
    <xf numFmtId="0" fontId="9" fillId="3" borderId="0" xfId="10" applyFont="1" applyFill="1" applyBorder="1" applyAlignment="1">
      <alignment horizontal="center"/>
    </xf>
    <xf numFmtId="0" fontId="9" fillId="3" borderId="8" xfId="10" applyFont="1" applyFill="1" applyBorder="1" applyAlignment="1">
      <alignment horizontal="center"/>
    </xf>
    <xf numFmtId="164" fontId="9" fillId="4" borderId="11" xfId="26" applyFont="1" applyFill="1" applyBorder="1" applyAlignment="1">
      <alignment horizontal="left" vertical="center" wrapText="1"/>
    </xf>
    <xf numFmtId="164" fontId="9" fillId="4" borderId="20" xfId="26" applyFont="1" applyFill="1" applyBorder="1" applyAlignment="1">
      <alignment horizontal="left" vertical="center" wrapText="1"/>
    </xf>
    <xf numFmtId="164" fontId="9" fillId="4" borderId="21" xfId="26" applyFont="1" applyFill="1" applyBorder="1" applyAlignment="1">
      <alignment horizontal="left" vertical="center" wrapText="1"/>
    </xf>
    <xf numFmtId="0" fontId="9" fillId="0" borderId="5" xfId="120" applyFont="1" applyBorder="1" applyAlignment="1">
      <alignment horizontal="center" vertical="center"/>
    </xf>
    <xf numFmtId="0" fontId="9" fillId="0" borderId="6" xfId="120" applyFont="1" applyBorder="1" applyAlignment="1">
      <alignment horizontal="center" vertical="center"/>
    </xf>
    <xf numFmtId="0" fontId="9" fillId="0" borderId="28" xfId="120" applyFont="1" applyBorder="1" applyAlignment="1">
      <alignment horizontal="center" vertical="center"/>
    </xf>
    <xf numFmtId="0" fontId="9" fillId="0" borderId="9" xfId="120" applyFont="1" applyBorder="1" applyAlignment="1">
      <alignment horizontal="center" vertical="center"/>
    </xf>
    <xf numFmtId="0" fontId="9" fillId="0" borderId="10" xfId="120" applyFont="1" applyBorder="1" applyAlignment="1">
      <alignment horizontal="center" vertical="center"/>
    </xf>
    <xf numFmtId="0" fontId="9" fillId="0" borderId="29" xfId="120" applyFont="1" applyBorder="1" applyAlignment="1">
      <alignment horizontal="center" vertical="center"/>
    </xf>
    <xf numFmtId="0" fontId="9" fillId="0" borderId="11" xfId="120" applyFont="1" applyBorder="1" applyAlignment="1">
      <alignment horizontal="center" vertical="center"/>
    </xf>
    <xf numFmtId="0" fontId="9" fillId="0" borderId="20" xfId="120" applyFont="1" applyBorder="1" applyAlignment="1">
      <alignment horizontal="center" vertical="center"/>
    </xf>
    <xf numFmtId="0" fontId="9" fillId="0" borderId="21" xfId="120" applyFont="1" applyBorder="1" applyAlignment="1">
      <alignment horizontal="center" vertical="center"/>
    </xf>
    <xf numFmtId="0" fontId="8" fillId="3" borderId="11" xfId="10" applyFill="1" applyBorder="1" applyAlignment="1">
      <alignment horizontal="center"/>
    </xf>
    <xf numFmtId="0" fontId="8" fillId="3" borderId="21" xfId="10" applyFill="1" applyBorder="1" applyAlignment="1">
      <alignment horizontal="center"/>
    </xf>
    <xf numFmtId="0" fontId="8" fillId="3" borderId="33" xfId="10" applyFill="1" applyBorder="1" applyAlignment="1">
      <alignment horizontal="center"/>
    </xf>
  </cellXfs>
  <cellStyles count="122">
    <cellStyle name="_x000d__x000a_JournalTemplate=C:\COMFO\CTALK\JOURSTD.TPL_x000d__x000a_LbStateAddress=3 3 0 251 1 89 2 311_x000d__x000a_LbStateJou" xfId="62" xr:uid="{00000000-0005-0000-0000-000000000000}"/>
    <cellStyle name="20% - Ênfase1 100" xfId="1" xr:uid="{00000000-0005-0000-0000-000001000000}"/>
    <cellStyle name="60% - Ênfase6 37" xfId="2" xr:uid="{00000000-0005-0000-0000-000002000000}"/>
    <cellStyle name="Comma_Arauco Piping list" xfId="63" xr:uid="{00000000-0005-0000-0000-000003000000}"/>
    <cellStyle name="Comma0" xfId="64" xr:uid="{00000000-0005-0000-0000-000004000000}"/>
    <cellStyle name="CORES" xfId="65" xr:uid="{00000000-0005-0000-0000-000005000000}"/>
    <cellStyle name="Currency [0]_Arauco Piping list" xfId="66" xr:uid="{00000000-0005-0000-0000-000006000000}"/>
    <cellStyle name="Currency_Arauco Piping list" xfId="67" xr:uid="{00000000-0005-0000-0000-000007000000}"/>
    <cellStyle name="Currency0" xfId="68" xr:uid="{00000000-0005-0000-0000-000008000000}"/>
    <cellStyle name="Data" xfId="69" xr:uid="{00000000-0005-0000-0000-000009000000}"/>
    <cellStyle name="Date" xfId="70" xr:uid="{00000000-0005-0000-0000-00000A000000}"/>
    <cellStyle name="Excel Built-in Excel Built-in Excel Built-in Excel Built-in Excel Built-in Excel Built-in Excel Built-in Excel Built-in Separador de milhares 4" xfId="3" xr:uid="{00000000-0005-0000-0000-00000B000000}"/>
    <cellStyle name="Excel Built-in Excel Built-in Excel Built-in Excel Built-in Excel Built-in Excel Built-in Excel Built-in Separador de milhares 4" xfId="4" xr:uid="{00000000-0005-0000-0000-00000C000000}"/>
    <cellStyle name="Excel Built-in Normal" xfId="5" xr:uid="{00000000-0005-0000-0000-00000D000000}"/>
    <cellStyle name="Excel Built-in Normal 1" xfId="6" xr:uid="{00000000-0005-0000-0000-00000E000000}"/>
    <cellStyle name="Excel Built-in Normal 2" xfId="30" xr:uid="{00000000-0005-0000-0000-00000F000000}"/>
    <cellStyle name="Excel Built-in Normal 3" xfId="41" xr:uid="{00000000-0005-0000-0000-000010000000}"/>
    <cellStyle name="Excel_BuiltIn_Comma" xfId="7" xr:uid="{00000000-0005-0000-0000-000011000000}"/>
    <cellStyle name="Fixed" xfId="71" xr:uid="{00000000-0005-0000-0000-000012000000}"/>
    <cellStyle name="Fixo" xfId="72" xr:uid="{00000000-0005-0000-0000-000013000000}"/>
    <cellStyle name="Followed Hyperlink" xfId="73" xr:uid="{00000000-0005-0000-0000-000014000000}"/>
    <cellStyle name="Grey" xfId="74" xr:uid="{00000000-0005-0000-0000-000015000000}"/>
    <cellStyle name="Heading" xfId="8" xr:uid="{00000000-0005-0000-0000-000016000000}"/>
    <cellStyle name="Heading 1" xfId="75" xr:uid="{00000000-0005-0000-0000-000017000000}"/>
    <cellStyle name="Heading 2" xfId="76" xr:uid="{00000000-0005-0000-0000-000018000000}"/>
    <cellStyle name="Heading1" xfId="9" xr:uid="{00000000-0005-0000-0000-000019000000}"/>
    <cellStyle name="Hiperlink 2" xfId="31" xr:uid="{00000000-0005-0000-0000-00001A000000}"/>
    <cellStyle name="Indefinido" xfId="77" xr:uid="{00000000-0005-0000-0000-00001B000000}"/>
    <cellStyle name="Input [yellow]" xfId="78" xr:uid="{00000000-0005-0000-0000-00001C000000}"/>
    <cellStyle name="material" xfId="79" xr:uid="{00000000-0005-0000-0000-00001D000000}"/>
    <cellStyle name="MINIPG" xfId="80" xr:uid="{00000000-0005-0000-0000-00001E000000}"/>
    <cellStyle name="Moeda 2" xfId="32" xr:uid="{00000000-0005-0000-0000-00001F000000}"/>
    <cellStyle name="Normal" xfId="0" builtinId="0"/>
    <cellStyle name="Normal - Style1" xfId="81" xr:uid="{00000000-0005-0000-0000-000021000000}"/>
    <cellStyle name="Normal 10" xfId="46" xr:uid="{00000000-0005-0000-0000-000022000000}"/>
    <cellStyle name="Normal 11" xfId="51" xr:uid="{00000000-0005-0000-0000-000023000000}"/>
    <cellStyle name="Normal 11 2" xfId="120" xr:uid="{00000000-0005-0000-0000-000024000000}"/>
    <cellStyle name="Normal 12" xfId="48" xr:uid="{00000000-0005-0000-0000-000025000000}"/>
    <cellStyle name="Normal 13" xfId="49" xr:uid="{00000000-0005-0000-0000-000026000000}"/>
    <cellStyle name="Normal 14" xfId="52" xr:uid="{00000000-0005-0000-0000-000027000000}"/>
    <cellStyle name="Normal 15" xfId="60" xr:uid="{00000000-0005-0000-0000-000028000000}"/>
    <cellStyle name="Normal 16" xfId="95" xr:uid="{00000000-0005-0000-0000-000029000000}"/>
    <cellStyle name="Normal 17" xfId="105" xr:uid="{00000000-0005-0000-0000-00002A000000}"/>
    <cellStyle name="Normal 18" xfId="109" xr:uid="{00000000-0005-0000-0000-00002B000000}"/>
    <cellStyle name="Normal 19" xfId="101" xr:uid="{00000000-0005-0000-0000-00002C000000}"/>
    <cellStyle name="Normal 2" xfId="10" xr:uid="{00000000-0005-0000-0000-00002D000000}"/>
    <cellStyle name="Normal 2 2" xfId="17" xr:uid="{00000000-0005-0000-0000-00002E000000}"/>
    <cellStyle name="Normal 20" xfId="103" xr:uid="{00000000-0005-0000-0000-00002F000000}"/>
    <cellStyle name="Normal 21" xfId="106" xr:uid="{00000000-0005-0000-0000-000030000000}"/>
    <cellStyle name="Normal 22" xfId="99" xr:uid="{00000000-0005-0000-0000-000031000000}"/>
    <cellStyle name="Normal 23" xfId="97" xr:uid="{00000000-0005-0000-0000-000032000000}"/>
    <cellStyle name="Normal 24" xfId="98" xr:uid="{00000000-0005-0000-0000-000033000000}"/>
    <cellStyle name="Normal 25" xfId="111" xr:uid="{00000000-0005-0000-0000-000034000000}"/>
    <cellStyle name="Normal 26" xfId="115" xr:uid="{00000000-0005-0000-0000-000035000000}"/>
    <cellStyle name="Normal 27" xfId="113" xr:uid="{00000000-0005-0000-0000-000036000000}"/>
    <cellStyle name="Normal 28" xfId="112" xr:uid="{00000000-0005-0000-0000-000037000000}"/>
    <cellStyle name="Normal 29" xfId="107" xr:uid="{00000000-0005-0000-0000-000038000000}"/>
    <cellStyle name="Normal 3" xfId="18" xr:uid="{00000000-0005-0000-0000-000039000000}"/>
    <cellStyle name="Normal 3 2" xfId="19" xr:uid="{00000000-0005-0000-0000-00003A000000}"/>
    <cellStyle name="Normal 3 3" xfId="27" xr:uid="{00000000-0005-0000-0000-00003B000000}"/>
    <cellStyle name="Normal 30" xfId="96" xr:uid="{00000000-0005-0000-0000-00003C000000}"/>
    <cellStyle name="Normal 31" xfId="110" xr:uid="{00000000-0005-0000-0000-00003D000000}"/>
    <cellStyle name="Normal 32" xfId="100" xr:uid="{00000000-0005-0000-0000-00003E000000}"/>
    <cellStyle name="Normal 33" xfId="104" xr:uid="{00000000-0005-0000-0000-00003F000000}"/>
    <cellStyle name="Normal 34" xfId="114" xr:uid="{00000000-0005-0000-0000-000040000000}"/>
    <cellStyle name="Normal 35" xfId="108" xr:uid="{00000000-0005-0000-0000-000041000000}"/>
    <cellStyle name="Normal 36" xfId="102" xr:uid="{00000000-0005-0000-0000-000042000000}"/>
    <cellStyle name="Normal 37" xfId="119" xr:uid="{00000000-0005-0000-0000-000043000000}"/>
    <cellStyle name="Normal 4" xfId="20" xr:uid="{00000000-0005-0000-0000-000044000000}"/>
    <cellStyle name="Normal 5" xfId="23" xr:uid="{00000000-0005-0000-0000-000045000000}"/>
    <cellStyle name="Normal 5 2" xfId="53" xr:uid="{00000000-0005-0000-0000-000046000000}"/>
    <cellStyle name="Normal 6" xfId="24" xr:uid="{00000000-0005-0000-0000-000047000000}"/>
    <cellStyle name="Normal 6 2" xfId="42" xr:uid="{00000000-0005-0000-0000-000048000000}"/>
    <cellStyle name="Normal 6 2 2" xfId="54" xr:uid="{00000000-0005-0000-0000-000049000000}"/>
    <cellStyle name="Normal 6 3" xfId="55" xr:uid="{00000000-0005-0000-0000-00004A000000}"/>
    <cellStyle name="Normal 7" xfId="25" xr:uid="{00000000-0005-0000-0000-00004B000000}"/>
    <cellStyle name="Normal 7 2" xfId="39" xr:uid="{00000000-0005-0000-0000-00004C000000}"/>
    <cellStyle name="Normal 8" xfId="40" xr:uid="{00000000-0005-0000-0000-00004D000000}"/>
    <cellStyle name="Normal 8 2" xfId="56" xr:uid="{00000000-0005-0000-0000-00004E000000}"/>
    <cellStyle name="Normal 9" xfId="47" xr:uid="{00000000-0005-0000-0000-00004F000000}"/>
    <cellStyle name="Normal1" xfId="82" xr:uid="{00000000-0005-0000-0000-000050000000}"/>
    <cellStyle name="Normal2" xfId="83" xr:uid="{00000000-0005-0000-0000-000051000000}"/>
    <cellStyle name="Normal3" xfId="84" xr:uid="{00000000-0005-0000-0000-000052000000}"/>
    <cellStyle name="Percent [2]" xfId="85" xr:uid="{00000000-0005-0000-0000-000053000000}"/>
    <cellStyle name="Percent_Sheet1" xfId="86" xr:uid="{00000000-0005-0000-0000-000054000000}"/>
    <cellStyle name="Percentual" xfId="87" xr:uid="{00000000-0005-0000-0000-000055000000}"/>
    <cellStyle name="Ponto" xfId="88" xr:uid="{00000000-0005-0000-0000-000056000000}"/>
    <cellStyle name="Porcentagem" xfId="121" builtinId="5"/>
    <cellStyle name="Porcentagem 2" xfId="11" xr:uid="{00000000-0005-0000-0000-000057000000}"/>
    <cellStyle name="Porcentagem 3" xfId="33" xr:uid="{00000000-0005-0000-0000-000058000000}"/>
    <cellStyle name="Porcentagem 3 2" xfId="43" xr:uid="{00000000-0005-0000-0000-000059000000}"/>
    <cellStyle name="Porcentagem 4" xfId="29" xr:uid="{00000000-0005-0000-0000-00005A000000}"/>
    <cellStyle name="Porcentagem 4 2" xfId="34" xr:uid="{00000000-0005-0000-0000-00005B000000}"/>
    <cellStyle name="Porcentagem 5" xfId="61" xr:uid="{00000000-0005-0000-0000-00005C000000}"/>
    <cellStyle name="Porcentagem 6" xfId="116" xr:uid="{00000000-0005-0000-0000-00005D000000}"/>
    <cellStyle name="Result" xfId="12" xr:uid="{00000000-0005-0000-0000-00005E000000}"/>
    <cellStyle name="Result2" xfId="13" xr:uid="{00000000-0005-0000-0000-00005F000000}"/>
    <cellStyle name="Sep. milhar [0]" xfId="89" xr:uid="{00000000-0005-0000-0000-000060000000}"/>
    <cellStyle name="Separador de m" xfId="90" xr:uid="{00000000-0005-0000-0000-000061000000}"/>
    <cellStyle name="Separador de milhares 2" xfId="15" xr:uid="{00000000-0005-0000-0000-000062000000}"/>
    <cellStyle name="Separador de milhares 2 2" xfId="21" xr:uid="{00000000-0005-0000-0000-000063000000}"/>
    <cellStyle name="Separador de milhares 3" xfId="22" xr:uid="{00000000-0005-0000-0000-000064000000}"/>
    <cellStyle name="Separador de milhares 4" xfId="16" xr:uid="{00000000-0005-0000-0000-000065000000}"/>
    <cellStyle name="Sepavador de milhares [0]_Pasta2" xfId="91" xr:uid="{00000000-0005-0000-0000-000066000000}"/>
    <cellStyle name="Standard_RP100_01 (metr.)" xfId="92" xr:uid="{00000000-0005-0000-0000-000067000000}"/>
    <cellStyle name="Titulo1" xfId="93" xr:uid="{00000000-0005-0000-0000-000068000000}"/>
    <cellStyle name="Titulo2" xfId="94" xr:uid="{00000000-0005-0000-0000-000069000000}"/>
    <cellStyle name="Vírgula" xfId="14" builtinId="3"/>
    <cellStyle name="Vírgula 10" xfId="117" xr:uid="{00000000-0005-0000-0000-00006B000000}"/>
    <cellStyle name="Vírgula 11" xfId="118" xr:uid="{00000000-0005-0000-0000-00006C000000}"/>
    <cellStyle name="Vírgula 2" xfId="26" xr:uid="{00000000-0005-0000-0000-00006D000000}"/>
    <cellStyle name="Vírgula 2 2" xfId="45" xr:uid="{00000000-0005-0000-0000-00006E000000}"/>
    <cellStyle name="Vírgula 3" xfId="35" xr:uid="{00000000-0005-0000-0000-00006F000000}"/>
    <cellStyle name="Vírgula 3 2" xfId="36" xr:uid="{00000000-0005-0000-0000-000070000000}"/>
    <cellStyle name="Vírgula 4" xfId="37" xr:uid="{00000000-0005-0000-0000-000071000000}"/>
    <cellStyle name="Vírgula 5" xfId="28" xr:uid="{00000000-0005-0000-0000-000072000000}"/>
    <cellStyle name="Vírgula 5 2" xfId="38" xr:uid="{00000000-0005-0000-0000-000073000000}"/>
    <cellStyle name="Vírgula 6" xfId="44" xr:uid="{00000000-0005-0000-0000-000074000000}"/>
    <cellStyle name="Vírgula 6 2" xfId="57" xr:uid="{00000000-0005-0000-0000-000075000000}"/>
    <cellStyle name="Vírgula 7" xfId="50" xr:uid="{00000000-0005-0000-0000-000076000000}"/>
    <cellStyle name="Vírgula 8" xfId="58" xr:uid="{00000000-0005-0000-0000-000077000000}"/>
    <cellStyle name="Vírgula 9" xfId="59" xr:uid="{00000000-0005-0000-0000-000078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752475</xdr:colOff>
      <xdr:row>1</xdr:row>
      <xdr:rowOff>76200</xdr:rowOff>
    </xdr:from>
    <xdr:to>
      <xdr:col>9</xdr:col>
      <xdr:colOff>600075</xdr:colOff>
      <xdr:row>2</xdr:row>
      <xdr:rowOff>152400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B66DC45B-F8C6-4901-BE0E-89EECB61F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00" y="266700"/>
          <a:ext cx="7239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212912</xdr:colOff>
      <xdr:row>1</xdr:row>
      <xdr:rowOff>11206</xdr:rowOff>
    </xdr:from>
    <xdr:to>
      <xdr:col>3</xdr:col>
      <xdr:colOff>1186703</xdr:colOff>
      <xdr:row>2</xdr:row>
      <xdr:rowOff>177533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A5F037EB-C8AD-4AE4-B1A3-60919D882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2562" y="11206"/>
          <a:ext cx="973791" cy="347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D1573-C101-4026-8E1F-BE9F33957C70}">
  <sheetPr>
    <pageSetUpPr fitToPage="1"/>
  </sheetPr>
  <dimension ref="A1:AR385"/>
  <sheetViews>
    <sheetView showGridLines="0" tabSelected="1" zoomScale="80" zoomScaleNormal="80" zoomScaleSheetLayoutView="85" workbookViewId="0">
      <pane ySplit="8" topLeftCell="A66" activePane="bottomLeft" state="frozen"/>
      <selection pane="bottomLeft" activeCell="M366" sqref="M366"/>
    </sheetView>
  </sheetViews>
  <sheetFormatPr defaultRowHeight="12.75" outlineLevelRow="1"/>
  <cols>
    <col min="1" max="1" width="1.375" style="158" customWidth="1"/>
    <col min="2" max="2" width="8.625" style="33" customWidth="1"/>
    <col min="3" max="3" width="10.375" style="33" customWidth="1"/>
    <col min="4" max="4" width="10.75" style="33" customWidth="1"/>
    <col min="5" max="5" width="53.75" style="34" customWidth="1"/>
    <col min="6" max="6" width="14.25" style="35" customWidth="1"/>
    <col min="7" max="7" width="11.5" style="36" customWidth="1"/>
    <col min="8" max="8" width="14.5" style="37" customWidth="1"/>
    <col min="9" max="9" width="12.375" style="37" customWidth="1"/>
    <col min="10" max="10" width="14.875" style="37" customWidth="1"/>
    <col min="11" max="11" width="15.5" style="13" customWidth="1"/>
    <col min="12" max="12" width="12" style="13" customWidth="1"/>
    <col min="13" max="14" width="12.5" style="13" customWidth="1"/>
    <col min="15" max="15" width="12.375" style="13" customWidth="1"/>
    <col min="16" max="16" width="2" style="155" customWidth="1"/>
    <col min="17" max="17" width="12.25" style="155" customWidth="1"/>
    <col min="18" max="44" width="9" style="155"/>
    <col min="45" max="16384" width="9" style="1"/>
  </cols>
  <sheetData>
    <row r="1" spans="1:17">
      <c r="A1" s="127"/>
      <c r="B1" s="101"/>
      <c r="C1" s="102"/>
      <c r="D1" s="102"/>
      <c r="E1" s="152"/>
      <c r="F1" s="152"/>
      <c r="G1" s="103"/>
      <c r="H1" s="103"/>
      <c r="I1" s="103"/>
      <c r="J1" s="103"/>
      <c r="K1" s="152"/>
      <c r="L1" s="152"/>
      <c r="M1" s="152"/>
      <c r="N1" s="152"/>
      <c r="O1" s="104"/>
    </row>
    <row r="2" spans="1:17" ht="13.5" thickBot="1">
      <c r="A2" s="78"/>
      <c r="B2" s="53" t="s">
        <v>307</v>
      </c>
      <c r="C2" s="26"/>
      <c r="D2" s="26"/>
      <c r="E2" s="27"/>
      <c r="F2" s="28"/>
      <c r="G2" s="29"/>
      <c r="H2" s="30"/>
      <c r="I2" s="30"/>
      <c r="J2" s="30"/>
      <c r="K2" s="31"/>
      <c r="L2" s="31"/>
      <c r="M2" s="31"/>
      <c r="N2" s="31"/>
      <c r="O2" s="54"/>
    </row>
    <row r="3" spans="1:17" ht="32.25" customHeight="1" thickBot="1">
      <c r="A3" s="78"/>
      <c r="B3" s="409" t="s">
        <v>696</v>
      </c>
      <c r="C3" s="410"/>
      <c r="D3" s="410"/>
      <c r="E3" s="410"/>
      <c r="F3" s="422"/>
      <c r="G3" s="423"/>
      <c r="H3" s="423"/>
      <c r="I3" s="423"/>
      <c r="J3" s="423"/>
      <c r="K3" s="423"/>
      <c r="L3" s="423"/>
      <c r="M3" s="423"/>
      <c r="N3" s="423"/>
      <c r="O3" s="424"/>
    </row>
    <row r="4" spans="1:17">
      <c r="A4" s="81"/>
      <c r="B4" s="207" t="s">
        <v>694</v>
      </c>
      <c r="C4" s="208"/>
      <c r="D4" s="208"/>
      <c r="E4" s="208"/>
      <c r="F4" s="32"/>
      <c r="G4" s="175"/>
      <c r="H4" s="32"/>
      <c r="I4" s="32"/>
      <c r="J4" s="32"/>
      <c r="K4" s="32"/>
      <c r="L4" s="32"/>
      <c r="M4" s="32"/>
      <c r="N4" s="32"/>
      <c r="O4" s="55"/>
    </row>
    <row r="5" spans="1:17" ht="13.5" thickBot="1">
      <c r="B5" s="105"/>
      <c r="C5" s="106"/>
      <c r="D5" s="106"/>
      <c r="E5" s="107"/>
      <c r="F5" s="108"/>
      <c r="G5" s="109"/>
      <c r="H5" s="110"/>
      <c r="I5" s="110"/>
      <c r="J5" s="110"/>
      <c r="K5" s="111"/>
      <c r="L5" s="111"/>
      <c r="M5" s="111"/>
      <c r="N5" s="111"/>
      <c r="O5" s="112"/>
    </row>
    <row r="6" spans="1:17">
      <c r="A6" s="77"/>
      <c r="B6" s="96"/>
      <c r="C6" s="97"/>
      <c r="D6" s="97"/>
      <c r="E6" s="98" t="s">
        <v>306</v>
      </c>
      <c r="F6" s="97" t="s">
        <v>69</v>
      </c>
      <c r="G6" s="99">
        <v>1</v>
      </c>
      <c r="H6" s="149" t="s">
        <v>592</v>
      </c>
      <c r="I6" s="150"/>
      <c r="J6" s="151"/>
      <c r="K6" s="149" t="s">
        <v>593</v>
      </c>
      <c r="L6" s="150"/>
      <c r="M6" s="151"/>
      <c r="N6" s="150"/>
      <c r="O6" s="100"/>
    </row>
    <row r="7" spans="1:17" ht="13.5" thickBot="1">
      <c r="A7" s="77"/>
      <c r="B7" s="76"/>
      <c r="C7" s="77"/>
      <c r="D7" s="77"/>
      <c r="E7" s="78"/>
      <c r="F7" s="77"/>
      <c r="G7" s="79"/>
      <c r="H7" s="80"/>
      <c r="I7" s="80"/>
      <c r="J7" s="80"/>
      <c r="K7" s="81"/>
      <c r="L7" s="81"/>
      <c r="M7" s="81"/>
      <c r="N7" s="81"/>
      <c r="O7" s="82"/>
    </row>
    <row r="8" spans="1:17" ht="26.25" thickBot="1">
      <c r="A8" s="159"/>
      <c r="B8" s="19" t="s">
        <v>62</v>
      </c>
      <c r="C8" s="14" t="s">
        <v>63</v>
      </c>
      <c r="D8" s="14" t="s">
        <v>64</v>
      </c>
      <c r="E8" s="14" t="s">
        <v>65</v>
      </c>
      <c r="F8" s="14" t="s">
        <v>66</v>
      </c>
      <c r="G8" s="15" t="s">
        <v>67</v>
      </c>
      <c r="H8" s="16" t="s">
        <v>685</v>
      </c>
      <c r="I8" s="16" t="s">
        <v>686</v>
      </c>
      <c r="J8" s="16" t="s">
        <v>687</v>
      </c>
      <c r="K8" s="16" t="s">
        <v>685</v>
      </c>
      <c r="L8" s="85" t="s">
        <v>686</v>
      </c>
      <c r="M8" s="85" t="s">
        <v>688</v>
      </c>
      <c r="N8" s="85" t="s">
        <v>690</v>
      </c>
      <c r="O8" s="17" t="s">
        <v>68</v>
      </c>
    </row>
    <row r="9" spans="1:17">
      <c r="A9" s="160"/>
      <c r="B9" s="57"/>
      <c r="C9" s="38"/>
      <c r="D9" s="38"/>
      <c r="E9" s="39"/>
      <c r="F9" s="38"/>
      <c r="G9" s="40"/>
      <c r="H9" s="41"/>
      <c r="I9" s="41"/>
      <c r="J9" s="41"/>
      <c r="K9" s="42"/>
      <c r="L9" s="42"/>
      <c r="M9" s="42"/>
      <c r="N9" s="42"/>
      <c r="O9" s="58"/>
    </row>
    <row r="10" spans="1:17">
      <c r="A10" s="160"/>
      <c r="B10" s="64">
        <v>1</v>
      </c>
      <c r="C10" s="65"/>
      <c r="D10" s="65"/>
      <c r="E10" s="7" t="s">
        <v>78</v>
      </c>
      <c r="F10" s="7"/>
      <c r="G10" s="176"/>
      <c r="H10" s="10"/>
      <c r="I10" s="10"/>
      <c r="J10" s="10"/>
      <c r="K10" s="6"/>
      <c r="L10" s="6"/>
      <c r="M10" s="6"/>
      <c r="N10" s="86"/>
      <c r="O10" s="69"/>
    </row>
    <row r="11" spans="1:17" outlineLevel="1">
      <c r="A11" s="160"/>
      <c r="B11" s="61"/>
      <c r="C11" s="12"/>
      <c r="D11" s="9"/>
      <c r="E11" s="5" t="s">
        <v>692</v>
      </c>
      <c r="F11" s="4"/>
      <c r="G11" s="83"/>
      <c r="H11" s="20"/>
      <c r="I11" s="20"/>
      <c r="J11" s="20"/>
      <c r="K11" s="21"/>
      <c r="L11" s="21"/>
      <c r="M11" s="21"/>
      <c r="N11" s="87"/>
      <c r="O11" s="62"/>
      <c r="Q11" s="156"/>
    </row>
    <row r="12" spans="1:17">
      <c r="A12" s="160"/>
      <c r="B12" s="64">
        <v>2</v>
      </c>
      <c r="C12" s="65"/>
      <c r="D12" s="65"/>
      <c r="E12" s="7" t="s">
        <v>125</v>
      </c>
      <c r="F12" s="7"/>
      <c r="G12" s="176"/>
      <c r="H12" s="67"/>
      <c r="I12" s="67"/>
      <c r="J12" s="67"/>
      <c r="K12" s="68"/>
      <c r="L12" s="68"/>
      <c r="M12" s="68"/>
      <c r="N12" s="89"/>
      <c r="O12" s="69"/>
    </row>
    <row r="13" spans="1:17" outlineLevel="1">
      <c r="A13" s="160"/>
      <c r="B13" s="61"/>
      <c r="C13" s="4"/>
      <c r="D13" s="4"/>
      <c r="E13" s="5" t="s">
        <v>692</v>
      </c>
      <c r="F13" s="4"/>
      <c r="G13" s="83"/>
      <c r="H13" s="20"/>
      <c r="I13" s="20"/>
      <c r="J13" s="20"/>
      <c r="K13" s="21"/>
      <c r="L13" s="21"/>
      <c r="M13" s="21"/>
      <c r="N13" s="87"/>
      <c r="O13" s="62"/>
    </row>
    <row r="14" spans="1:17">
      <c r="A14" s="160"/>
      <c r="B14" s="64">
        <v>3</v>
      </c>
      <c r="C14" s="65"/>
      <c r="D14" s="65"/>
      <c r="E14" s="7" t="s">
        <v>126</v>
      </c>
      <c r="F14" s="7"/>
      <c r="G14" s="176"/>
      <c r="H14" s="67"/>
      <c r="I14" s="67"/>
      <c r="J14" s="67"/>
      <c r="K14" s="68"/>
      <c r="L14" s="68"/>
      <c r="M14" s="68"/>
      <c r="N14" s="89"/>
      <c r="O14" s="69"/>
    </row>
    <row r="15" spans="1:17" outlineLevel="1">
      <c r="A15" s="160"/>
      <c r="B15" s="61"/>
      <c r="C15" s="4"/>
      <c r="D15" s="4"/>
      <c r="E15" s="5" t="s">
        <v>692</v>
      </c>
      <c r="F15" s="4"/>
      <c r="G15" s="83"/>
      <c r="H15" s="20"/>
      <c r="I15" s="20"/>
      <c r="J15" s="20"/>
      <c r="K15" s="21"/>
      <c r="L15" s="21"/>
      <c r="M15" s="21"/>
      <c r="N15" s="87"/>
      <c r="O15" s="62"/>
    </row>
    <row r="16" spans="1:17">
      <c r="A16" s="160"/>
      <c r="B16" s="64">
        <v>4</v>
      </c>
      <c r="C16" s="65"/>
      <c r="D16" s="65"/>
      <c r="E16" s="7" t="s">
        <v>79</v>
      </c>
      <c r="F16" s="7"/>
      <c r="G16" s="72"/>
      <c r="H16" s="67"/>
      <c r="I16" s="67"/>
      <c r="J16" s="67"/>
      <c r="K16" s="68"/>
      <c r="L16" s="68"/>
      <c r="M16" s="68"/>
      <c r="N16" s="89"/>
      <c r="O16" s="69"/>
    </row>
    <row r="17" spans="1:44" outlineLevel="1">
      <c r="A17" s="160"/>
      <c r="B17" s="61"/>
      <c r="C17" s="4"/>
      <c r="D17" s="4"/>
      <c r="E17" s="5" t="s">
        <v>692</v>
      </c>
      <c r="F17" s="4"/>
      <c r="G17" s="83"/>
      <c r="H17" s="90"/>
      <c r="I17" s="20"/>
      <c r="J17" s="20"/>
      <c r="K17" s="92"/>
      <c r="L17" s="21"/>
      <c r="M17" s="21"/>
      <c r="N17" s="87"/>
      <c r="O17" s="62"/>
    </row>
    <row r="18" spans="1:44" ht="25.5">
      <c r="A18" s="160"/>
      <c r="B18" s="64">
        <v>5</v>
      </c>
      <c r="C18" s="65"/>
      <c r="D18" s="65"/>
      <c r="E18" s="7" t="s">
        <v>127</v>
      </c>
      <c r="F18" s="7"/>
      <c r="G18" s="72"/>
      <c r="H18" s="67"/>
      <c r="I18" s="67"/>
      <c r="J18" s="67"/>
      <c r="K18" s="68"/>
      <c r="L18" s="68"/>
      <c r="M18" s="68"/>
      <c r="N18" s="89"/>
      <c r="O18" s="69"/>
    </row>
    <row r="19" spans="1:44" outlineLevel="1">
      <c r="A19" s="160"/>
      <c r="B19" s="64" t="s">
        <v>73</v>
      </c>
      <c r="C19" s="65"/>
      <c r="D19" s="65"/>
      <c r="E19" s="74" t="s">
        <v>80</v>
      </c>
      <c r="F19" s="73"/>
      <c r="G19" s="176"/>
      <c r="H19" s="67"/>
      <c r="I19" s="67"/>
      <c r="J19" s="67"/>
      <c r="K19" s="68"/>
      <c r="L19" s="68"/>
      <c r="M19" s="68"/>
      <c r="N19" s="89"/>
      <c r="O19" s="71"/>
    </row>
    <row r="20" spans="1:44" s="13" customFormat="1" ht="25.5" outlineLevel="1">
      <c r="A20" s="160"/>
      <c r="B20" s="61" t="s">
        <v>368</v>
      </c>
      <c r="C20" s="4" t="s">
        <v>190</v>
      </c>
      <c r="D20" s="4" t="s">
        <v>71</v>
      </c>
      <c r="E20" s="5" t="s">
        <v>279</v>
      </c>
      <c r="F20" s="4" t="s">
        <v>72</v>
      </c>
      <c r="G20" s="83">
        <v>6.1</v>
      </c>
      <c r="H20" s="91"/>
      <c r="I20" s="20">
        <f>H20*G20</f>
        <v>0</v>
      </c>
      <c r="J20" s="20">
        <v>0</v>
      </c>
      <c r="K20" s="93"/>
      <c r="L20" s="21">
        <f>G20*K20</f>
        <v>0</v>
      </c>
      <c r="M20" s="21">
        <v>0</v>
      </c>
      <c r="N20" s="87">
        <v>0</v>
      </c>
      <c r="O20" s="62">
        <f>L20+I20</f>
        <v>0</v>
      </c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</row>
    <row r="21" spans="1:44" outlineLevel="1">
      <c r="A21" s="160"/>
      <c r="B21" s="64" t="s">
        <v>74</v>
      </c>
      <c r="C21" s="65"/>
      <c r="D21" s="65"/>
      <c r="E21" s="74" t="s">
        <v>81</v>
      </c>
      <c r="F21" s="73"/>
      <c r="G21" s="177"/>
      <c r="H21" s="67"/>
      <c r="I21" s="67"/>
      <c r="J21" s="67"/>
      <c r="K21" s="68"/>
      <c r="L21" s="68"/>
      <c r="M21" s="68"/>
      <c r="N21" s="89"/>
      <c r="O21" s="71"/>
    </row>
    <row r="22" spans="1:44" ht="25.5" outlineLevel="1">
      <c r="A22" s="160"/>
      <c r="B22" s="61" t="s">
        <v>369</v>
      </c>
      <c r="C22" s="4">
        <v>79627</v>
      </c>
      <c r="D22" s="4" t="s">
        <v>71</v>
      </c>
      <c r="E22" s="5" t="s">
        <v>82</v>
      </c>
      <c r="F22" s="4" t="s">
        <v>72</v>
      </c>
      <c r="G22" s="83">
        <v>11.32</v>
      </c>
      <c r="H22" s="91"/>
      <c r="I22" s="20">
        <f>H22*G22</f>
        <v>0</v>
      </c>
      <c r="J22" s="20">
        <v>0</v>
      </c>
      <c r="K22" s="93"/>
      <c r="L22" s="21">
        <f>G22*K22</f>
        <v>0</v>
      </c>
      <c r="M22" s="21">
        <v>0</v>
      </c>
      <c r="N22" s="87">
        <v>0</v>
      </c>
      <c r="O22" s="62">
        <f>L22+I22</f>
        <v>0</v>
      </c>
    </row>
    <row r="23" spans="1:44" outlineLevel="1">
      <c r="A23" s="160"/>
      <c r="B23" s="64" t="s">
        <v>134</v>
      </c>
      <c r="C23" s="73"/>
      <c r="D23" s="73"/>
      <c r="E23" s="74" t="s">
        <v>293</v>
      </c>
      <c r="F23" s="73"/>
      <c r="G23" s="177"/>
      <c r="H23" s="67"/>
      <c r="I23" s="67"/>
      <c r="J23" s="67"/>
      <c r="K23" s="68"/>
      <c r="L23" s="68"/>
      <c r="M23" s="68"/>
      <c r="N23" s="89"/>
      <c r="O23" s="71"/>
    </row>
    <row r="24" spans="1:44" outlineLevel="1">
      <c r="A24" s="160"/>
      <c r="B24" s="61"/>
      <c r="C24" s="4"/>
      <c r="D24" s="4"/>
      <c r="E24" s="5" t="s">
        <v>692</v>
      </c>
      <c r="F24" s="4"/>
      <c r="G24" s="83"/>
      <c r="H24" s="91"/>
      <c r="I24" s="20"/>
      <c r="J24" s="20"/>
      <c r="K24" s="93"/>
      <c r="L24" s="21"/>
      <c r="M24" s="21"/>
      <c r="N24" s="87"/>
      <c r="O24" s="62"/>
    </row>
    <row r="25" spans="1:44">
      <c r="A25" s="160"/>
      <c r="B25" s="126" t="s">
        <v>693</v>
      </c>
      <c r="C25" s="127"/>
      <c r="D25" s="127"/>
      <c r="E25" s="128"/>
      <c r="F25" s="127"/>
      <c r="G25" s="129"/>
      <c r="H25" s="130"/>
      <c r="I25" s="131">
        <f>I22+I20</f>
        <v>0</v>
      </c>
      <c r="J25" s="131">
        <v>0</v>
      </c>
      <c r="K25" s="131"/>
      <c r="L25" s="131">
        <f>L22+L20</f>
        <v>0</v>
      </c>
      <c r="M25" s="131">
        <v>0</v>
      </c>
      <c r="N25" s="131">
        <v>0</v>
      </c>
      <c r="O25" s="145">
        <f>L25+I25</f>
        <v>0</v>
      </c>
    </row>
    <row r="26" spans="1:44">
      <c r="A26" s="160"/>
      <c r="B26" s="64">
        <v>6</v>
      </c>
      <c r="C26" s="75"/>
      <c r="D26" s="75"/>
      <c r="E26" s="7" t="s">
        <v>83</v>
      </c>
      <c r="F26" s="7"/>
      <c r="G26" s="72"/>
      <c r="H26" s="67"/>
      <c r="I26" s="67"/>
      <c r="J26" s="67"/>
      <c r="K26" s="68"/>
      <c r="L26" s="68"/>
      <c r="M26" s="68"/>
      <c r="N26" s="89"/>
      <c r="O26" s="69"/>
    </row>
    <row r="27" spans="1:44" outlineLevel="1">
      <c r="A27" s="160"/>
      <c r="B27" s="64" t="s">
        <v>75</v>
      </c>
      <c r="C27" s="65"/>
      <c r="D27" s="65"/>
      <c r="E27" s="7" t="s">
        <v>90</v>
      </c>
      <c r="F27" s="7"/>
      <c r="G27" s="72"/>
      <c r="H27" s="67"/>
      <c r="I27" s="67"/>
      <c r="J27" s="67"/>
      <c r="K27" s="68"/>
      <c r="L27" s="68"/>
      <c r="M27" s="68"/>
      <c r="N27" s="89"/>
      <c r="O27" s="71"/>
    </row>
    <row r="28" spans="1:44" ht="25.5" outlineLevel="1">
      <c r="A28" s="160"/>
      <c r="B28" s="61" t="s">
        <v>370</v>
      </c>
      <c r="C28" s="4">
        <v>91319</v>
      </c>
      <c r="D28" s="4" t="s">
        <v>71</v>
      </c>
      <c r="E28" s="5" t="s">
        <v>266</v>
      </c>
      <c r="F28" s="4" t="s">
        <v>69</v>
      </c>
      <c r="G28" s="83">
        <v>6</v>
      </c>
      <c r="H28" s="91"/>
      <c r="I28" s="20">
        <f>H28*G28</f>
        <v>0</v>
      </c>
      <c r="J28" s="20">
        <v>0</v>
      </c>
      <c r="K28" s="93"/>
      <c r="L28" s="21">
        <f>G28*K28</f>
        <v>0</v>
      </c>
      <c r="M28" s="21">
        <v>0</v>
      </c>
      <c r="N28" s="87">
        <v>0</v>
      </c>
      <c r="O28" s="62">
        <f>L28+I28</f>
        <v>0</v>
      </c>
    </row>
    <row r="29" spans="1:44" s="13" customFormat="1" ht="25.5" outlineLevel="1">
      <c r="A29" s="160"/>
      <c r="B29" s="61" t="s">
        <v>371</v>
      </c>
      <c r="C29" s="43" t="s">
        <v>594</v>
      </c>
      <c r="D29" s="4" t="s">
        <v>591</v>
      </c>
      <c r="E29" s="5" t="s">
        <v>270</v>
      </c>
      <c r="F29" s="4" t="s">
        <v>69</v>
      </c>
      <c r="G29" s="83">
        <v>3</v>
      </c>
      <c r="H29" s="91"/>
      <c r="I29" s="20">
        <f t="shared" ref="I29:I66" si="0">H29*G29</f>
        <v>0</v>
      </c>
      <c r="J29" s="20">
        <v>0</v>
      </c>
      <c r="K29" s="93"/>
      <c r="L29" s="21">
        <f t="shared" ref="L29:L66" si="1">G29*K29</f>
        <v>0</v>
      </c>
      <c r="M29" s="21">
        <v>0</v>
      </c>
      <c r="N29" s="87">
        <v>0</v>
      </c>
      <c r="O29" s="62">
        <f t="shared" ref="O29:O66" si="2">L29+I29</f>
        <v>0</v>
      </c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</row>
    <row r="30" spans="1:44" ht="25.5" outlineLevel="1">
      <c r="A30" s="160"/>
      <c r="B30" s="61" t="s">
        <v>372</v>
      </c>
      <c r="C30" s="18" t="s">
        <v>595</v>
      </c>
      <c r="D30" s="4" t="s">
        <v>591</v>
      </c>
      <c r="E30" s="5" t="s">
        <v>269</v>
      </c>
      <c r="F30" s="4" t="s">
        <v>69</v>
      </c>
      <c r="G30" s="83">
        <v>3</v>
      </c>
      <c r="H30" s="91"/>
      <c r="I30" s="20">
        <f t="shared" si="0"/>
        <v>0</v>
      </c>
      <c r="J30" s="20">
        <v>0</v>
      </c>
      <c r="K30" s="93"/>
      <c r="L30" s="21">
        <f t="shared" si="1"/>
        <v>0</v>
      </c>
      <c r="M30" s="21">
        <v>0</v>
      </c>
      <c r="N30" s="87">
        <v>0</v>
      </c>
      <c r="O30" s="62">
        <f t="shared" si="2"/>
        <v>0</v>
      </c>
    </row>
    <row r="31" spans="1:44" ht="25.5" outlineLevel="1">
      <c r="A31" s="160"/>
      <c r="B31" s="61" t="s">
        <v>373</v>
      </c>
      <c r="C31" s="18" t="s">
        <v>596</v>
      </c>
      <c r="D31" s="4" t="s">
        <v>591</v>
      </c>
      <c r="E31" s="5" t="s">
        <v>267</v>
      </c>
      <c r="F31" s="4" t="s">
        <v>69</v>
      </c>
      <c r="G31" s="83">
        <v>6</v>
      </c>
      <c r="H31" s="91"/>
      <c r="I31" s="20">
        <f t="shared" si="0"/>
        <v>0</v>
      </c>
      <c r="J31" s="20">
        <v>0</v>
      </c>
      <c r="K31" s="93"/>
      <c r="L31" s="21">
        <f t="shared" si="1"/>
        <v>0</v>
      </c>
      <c r="M31" s="21">
        <v>0</v>
      </c>
      <c r="N31" s="87">
        <v>0</v>
      </c>
      <c r="O31" s="62">
        <f t="shared" si="2"/>
        <v>0</v>
      </c>
    </row>
    <row r="32" spans="1:44" ht="25.5" outlineLevel="1">
      <c r="A32" s="160"/>
      <c r="B32" s="61" t="s">
        <v>374</v>
      </c>
      <c r="C32" s="18" t="s">
        <v>597</v>
      </c>
      <c r="D32" s="4" t="s">
        <v>591</v>
      </c>
      <c r="E32" s="5" t="s">
        <v>268</v>
      </c>
      <c r="F32" s="4" t="s">
        <v>69</v>
      </c>
      <c r="G32" s="83">
        <v>5</v>
      </c>
      <c r="H32" s="91"/>
      <c r="I32" s="20">
        <f t="shared" si="0"/>
        <v>0</v>
      </c>
      <c r="J32" s="20">
        <v>0</v>
      </c>
      <c r="K32" s="93"/>
      <c r="L32" s="21">
        <f t="shared" si="1"/>
        <v>0</v>
      </c>
      <c r="M32" s="21">
        <v>0</v>
      </c>
      <c r="N32" s="87">
        <v>0</v>
      </c>
      <c r="O32" s="62">
        <f t="shared" si="2"/>
        <v>0</v>
      </c>
    </row>
    <row r="33" spans="1:44" ht="38.25" outlineLevel="1">
      <c r="A33" s="160"/>
      <c r="B33" s="61" t="s">
        <v>375</v>
      </c>
      <c r="C33" s="18" t="s">
        <v>598</v>
      </c>
      <c r="D33" s="4" t="s">
        <v>591</v>
      </c>
      <c r="E33" s="5" t="s">
        <v>287</v>
      </c>
      <c r="F33" s="4" t="s">
        <v>69</v>
      </c>
      <c r="G33" s="83">
        <v>8</v>
      </c>
      <c r="H33" s="90"/>
      <c r="I33" s="20">
        <f t="shared" si="0"/>
        <v>0</v>
      </c>
      <c r="J33" s="20">
        <v>0</v>
      </c>
      <c r="K33" s="93"/>
      <c r="L33" s="21">
        <f t="shared" si="1"/>
        <v>0</v>
      </c>
      <c r="M33" s="21">
        <v>0</v>
      </c>
      <c r="N33" s="87">
        <v>0</v>
      </c>
      <c r="O33" s="62">
        <f t="shared" si="2"/>
        <v>0</v>
      </c>
    </row>
    <row r="34" spans="1:44" ht="25.5" outlineLevel="1">
      <c r="A34" s="160"/>
      <c r="B34" s="61" t="s">
        <v>376</v>
      </c>
      <c r="C34" s="4" t="s">
        <v>599</v>
      </c>
      <c r="D34" s="4" t="s">
        <v>71</v>
      </c>
      <c r="E34" s="5" t="s">
        <v>524</v>
      </c>
      <c r="F34" s="4" t="s">
        <v>72</v>
      </c>
      <c r="G34" s="83">
        <v>15.4</v>
      </c>
      <c r="H34" s="91"/>
      <c r="I34" s="20">
        <f t="shared" si="0"/>
        <v>0</v>
      </c>
      <c r="J34" s="20">
        <v>0</v>
      </c>
      <c r="K34" s="93"/>
      <c r="L34" s="21">
        <f t="shared" si="1"/>
        <v>0</v>
      </c>
      <c r="M34" s="21">
        <v>0</v>
      </c>
      <c r="N34" s="87">
        <v>0</v>
      </c>
      <c r="O34" s="62">
        <f t="shared" si="2"/>
        <v>0</v>
      </c>
    </row>
    <row r="35" spans="1:44" outlineLevel="1">
      <c r="A35" s="160"/>
      <c r="B35" s="64" t="s">
        <v>84</v>
      </c>
      <c r="C35" s="73"/>
      <c r="D35" s="73"/>
      <c r="E35" s="74" t="s">
        <v>117</v>
      </c>
      <c r="F35" s="73"/>
      <c r="G35" s="177"/>
      <c r="H35" s="68"/>
      <c r="I35" s="130">
        <f>SUM(I28:I34)</f>
        <v>0</v>
      </c>
      <c r="J35" s="130">
        <f>SUM(J28:J34)</f>
        <v>0</v>
      </c>
      <c r="K35" s="137"/>
      <c r="L35" s="137">
        <f>SUM(L28:L34)</f>
        <v>0</v>
      </c>
      <c r="M35" s="137">
        <f>SUM(M28:M34)</f>
        <v>0</v>
      </c>
      <c r="N35" s="137">
        <f>SUM(N28:N34)</f>
        <v>0</v>
      </c>
      <c r="O35" s="69">
        <f t="shared" si="2"/>
        <v>0</v>
      </c>
    </row>
    <row r="36" spans="1:44" outlineLevel="1">
      <c r="A36" s="160"/>
      <c r="B36" s="61" t="s">
        <v>377</v>
      </c>
      <c r="C36" s="4">
        <v>91307</v>
      </c>
      <c r="D36" s="4" t="s">
        <v>71</v>
      </c>
      <c r="E36" s="5" t="s">
        <v>100</v>
      </c>
      <c r="F36" s="4" t="s">
        <v>69</v>
      </c>
      <c r="G36" s="83">
        <v>31</v>
      </c>
      <c r="H36" s="91"/>
      <c r="I36" s="20">
        <f t="shared" si="0"/>
        <v>0</v>
      </c>
      <c r="J36" s="20">
        <v>0</v>
      </c>
      <c r="K36" s="93"/>
      <c r="L36" s="21">
        <f t="shared" si="1"/>
        <v>0</v>
      </c>
      <c r="M36" s="21">
        <v>0</v>
      </c>
      <c r="N36" s="87">
        <v>0</v>
      </c>
      <c r="O36" s="62">
        <f t="shared" si="2"/>
        <v>0</v>
      </c>
    </row>
    <row r="37" spans="1:44" outlineLevel="1">
      <c r="A37" s="160"/>
      <c r="B37" s="64" t="s">
        <v>101</v>
      </c>
      <c r="C37" s="73"/>
      <c r="D37" s="73"/>
      <c r="E37" s="74" t="s">
        <v>165</v>
      </c>
      <c r="F37" s="73"/>
      <c r="G37" s="177"/>
      <c r="H37" s="68"/>
      <c r="I37" s="130">
        <f>I36</f>
        <v>0</v>
      </c>
      <c r="J37" s="130">
        <f t="shared" ref="J37:O37" si="3">J36</f>
        <v>0</v>
      </c>
      <c r="K37" s="130">
        <f t="shared" si="3"/>
        <v>0</v>
      </c>
      <c r="L37" s="130">
        <f t="shared" si="3"/>
        <v>0</v>
      </c>
      <c r="M37" s="130">
        <f t="shared" si="3"/>
        <v>0</v>
      </c>
      <c r="N37" s="130">
        <f t="shared" si="3"/>
        <v>0</v>
      </c>
      <c r="O37" s="399">
        <f t="shared" si="3"/>
        <v>0</v>
      </c>
    </row>
    <row r="38" spans="1:44" ht="25.5" outlineLevel="1">
      <c r="A38" s="160"/>
      <c r="B38" s="61" t="s">
        <v>378</v>
      </c>
      <c r="C38" s="18" t="s">
        <v>600</v>
      </c>
      <c r="D38" s="4" t="s">
        <v>591</v>
      </c>
      <c r="E38" s="5" t="s">
        <v>288</v>
      </c>
      <c r="F38" s="4" t="s">
        <v>72</v>
      </c>
      <c r="G38" s="83">
        <v>2.1</v>
      </c>
      <c r="H38" s="91"/>
      <c r="I38" s="20">
        <f t="shared" si="0"/>
        <v>0</v>
      </c>
      <c r="J38" s="20">
        <v>0</v>
      </c>
      <c r="K38" s="93"/>
      <c r="L38" s="21">
        <f t="shared" si="1"/>
        <v>0</v>
      </c>
      <c r="M38" s="21">
        <v>0</v>
      </c>
      <c r="N38" s="87">
        <v>0</v>
      </c>
      <c r="O38" s="62">
        <f t="shared" si="2"/>
        <v>0</v>
      </c>
    </row>
    <row r="39" spans="1:44" ht="25.5" outlineLevel="1">
      <c r="A39" s="160"/>
      <c r="B39" s="61" t="s">
        <v>379</v>
      </c>
      <c r="C39" s="18" t="s">
        <v>601</v>
      </c>
      <c r="D39" s="4" t="s">
        <v>591</v>
      </c>
      <c r="E39" s="5" t="s">
        <v>289</v>
      </c>
      <c r="F39" s="4" t="s">
        <v>72</v>
      </c>
      <c r="G39" s="83">
        <v>1.68</v>
      </c>
      <c r="H39" s="91"/>
      <c r="I39" s="20">
        <f t="shared" si="0"/>
        <v>0</v>
      </c>
      <c r="J39" s="20">
        <v>0</v>
      </c>
      <c r="K39" s="93"/>
      <c r="L39" s="21">
        <f t="shared" si="1"/>
        <v>0</v>
      </c>
      <c r="M39" s="21">
        <v>0</v>
      </c>
      <c r="N39" s="87">
        <v>0</v>
      </c>
      <c r="O39" s="62">
        <f t="shared" si="2"/>
        <v>0</v>
      </c>
    </row>
    <row r="40" spans="1:44" ht="25.5" outlineLevel="1">
      <c r="A40" s="160"/>
      <c r="B40" s="61" t="s">
        <v>380</v>
      </c>
      <c r="C40" s="18" t="s">
        <v>602</v>
      </c>
      <c r="D40" s="4" t="s">
        <v>591</v>
      </c>
      <c r="E40" s="5" t="s">
        <v>290</v>
      </c>
      <c r="F40" s="4" t="s">
        <v>72</v>
      </c>
      <c r="G40" s="83">
        <v>3.36</v>
      </c>
      <c r="H40" s="91"/>
      <c r="I40" s="20">
        <f t="shared" si="0"/>
        <v>0</v>
      </c>
      <c r="J40" s="20">
        <v>0</v>
      </c>
      <c r="K40" s="93"/>
      <c r="L40" s="21">
        <f t="shared" si="1"/>
        <v>0</v>
      </c>
      <c r="M40" s="21">
        <v>0</v>
      </c>
      <c r="N40" s="87">
        <v>0</v>
      </c>
      <c r="O40" s="62">
        <f t="shared" si="2"/>
        <v>0</v>
      </c>
    </row>
    <row r="41" spans="1:44" ht="25.5" outlineLevel="1">
      <c r="A41" s="160"/>
      <c r="B41" s="61" t="s">
        <v>381</v>
      </c>
      <c r="C41" s="4">
        <v>68050</v>
      </c>
      <c r="D41" s="4" t="s">
        <v>71</v>
      </c>
      <c r="E41" s="5" t="s">
        <v>310</v>
      </c>
      <c r="F41" s="4" t="s">
        <v>72</v>
      </c>
      <c r="G41" s="83">
        <v>66.150000000000006</v>
      </c>
      <c r="H41" s="91"/>
      <c r="I41" s="20">
        <f t="shared" si="0"/>
        <v>0</v>
      </c>
      <c r="J41" s="20">
        <v>0</v>
      </c>
      <c r="K41" s="93"/>
      <c r="L41" s="21">
        <f t="shared" si="1"/>
        <v>0</v>
      </c>
      <c r="M41" s="21">
        <v>0</v>
      </c>
      <c r="N41" s="87">
        <v>0</v>
      </c>
      <c r="O41" s="62">
        <f t="shared" si="2"/>
        <v>0</v>
      </c>
    </row>
    <row r="42" spans="1:44" ht="25.5" outlineLevel="1">
      <c r="A42" s="160"/>
      <c r="B42" s="61" t="s">
        <v>382</v>
      </c>
      <c r="C42" s="18" t="s">
        <v>603</v>
      </c>
      <c r="D42" s="4" t="s">
        <v>591</v>
      </c>
      <c r="E42" s="5" t="s">
        <v>311</v>
      </c>
      <c r="F42" s="4" t="s">
        <v>72</v>
      </c>
      <c r="G42" s="83">
        <v>2.2200000000000002</v>
      </c>
      <c r="H42" s="91"/>
      <c r="I42" s="20">
        <f t="shared" si="0"/>
        <v>0</v>
      </c>
      <c r="J42" s="20">
        <v>0</v>
      </c>
      <c r="K42" s="93"/>
      <c r="L42" s="21">
        <f t="shared" si="1"/>
        <v>0</v>
      </c>
      <c r="M42" s="21">
        <v>0</v>
      </c>
      <c r="N42" s="87">
        <v>0</v>
      </c>
      <c r="O42" s="62">
        <f t="shared" si="2"/>
        <v>0</v>
      </c>
    </row>
    <row r="43" spans="1:44" s="2" customFormat="1" outlineLevel="1">
      <c r="A43" s="160"/>
      <c r="B43" s="64" t="s">
        <v>102</v>
      </c>
      <c r="C43" s="65"/>
      <c r="D43" s="65"/>
      <c r="E43" s="7" t="s">
        <v>108</v>
      </c>
      <c r="F43" s="7"/>
      <c r="G43" s="177"/>
      <c r="H43" s="68"/>
      <c r="I43" s="131">
        <f t="shared" ref="I43:O43" si="4">SUM(I38:I42)</f>
        <v>0</v>
      </c>
      <c r="J43" s="131">
        <f t="shared" si="4"/>
        <v>0</v>
      </c>
      <c r="K43" s="131"/>
      <c r="L43" s="131">
        <f t="shared" si="4"/>
        <v>0</v>
      </c>
      <c r="M43" s="131">
        <f t="shared" si="4"/>
        <v>0</v>
      </c>
      <c r="N43" s="131">
        <f t="shared" si="4"/>
        <v>0</v>
      </c>
      <c r="O43" s="145">
        <f t="shared" si="4"/>
        <v>0</v>
      </c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</row>
    <row r="44" spans="1:44" s="13" customFormat="1" ht="25.5" outlineLevel="1">
      <c r="A44" s="38"/>
      <c r="B44" s="61" t="s">
        <v>383</v>
      </c>
      <c r="C44" s="4" t="s">
        <v>120</v>
      </c>
      <c r="D44" s="4" t="s">
        <v>71</v>
      </c>
      <c r="E44" s="5" t="s">
        <v>312</v>
      </c>
      <c r="F44" s="4" t="s">
        <v>69</v>
      </c>
      <c r="G44" s="83">
        <v>1</v>
      </c>
      <c r="H44" s="90"/>
      <c r="I44" s="20">
        <f t="shared" si="0"/>
        <v>0</v>
      </c>
      <c r="J44" s="20">
        <v>0</v>
      </c>
      <c r="K44" s="92"/>
      <c r="L44" s="21">
        <f t="shared" si="1"/>
        <v>0</v>
      </c>
      <c r="M44" s="21">
        <v>0</v>
      </c>
      <c r="N44" s="87">
        <v>0</v>
      </c>
      <c r="O44" s="62">
        <f t="shared" si="2"/>
        <v>0</v>
      </c>
    </row>
    <row r="45" spans="1:44" s="2" customFormat="1" outlineLevel="1">
      <c r="A45" s="160"/>
      <c r="B45" s="64" t="s">
        <v>23</v>
      </c>
      <c r="C45" s="65"/>
      <c r="D45" s="65"/>
      <c r="E45" s="7" t="s">
        <v>110</v>
      </c>
      <c r="F45" s="7"/>
      <c r="G45" s="177"/>
      <c r="H45" s="68"/>
      <c r="I45" s="131">
        <f t="shared" ref="I45:O45" si="5">I44</f>
        <v>0</v>
      </c>
      <c r="J45" s="131">
        <f t="shared" si="5"/>
        <v>0</v>
      </c>
      <c r="K45" s="131"/>
      <c r="L45" s="131">
        <f t="shared" si="5"/>
        <v>0</v>
      </c>
      <c r="M45" s="131">
        <f t="shared" si="5"/>
        <v>0</v>
      </c>
      <c r="N45" s="131">
        <f t="shared" si="5"/>
        <v>0</v>
      </c>
      <c r="O45" s="145">
        <f t="shared" si="5"/>
        <v>0</v>
      </c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</row>
    <row r="46" spans="1:44" s="2" customFormat="1" ht="25.5" outlineLevel="1">
      <c r="A46" s="160"/>
      <c r="B46" s="61" t="s">
        <v>384</v>
      </c>
      <c r="C46" s="4">
        <v>68052</v>
      </c>
      <c r="D46" s="4" t="s">
        <v>71</v>
      </c>
      <c r="E46" s="5" t="s">
        <v>262</v>
      </c>
      <c r="F46" s="4" t="s">
        <v>72</v>
      </c>
      <c r="G46" s="83">
        <v>0.88</v>
      </c>
      <c r="H46" s="91"/>
      <c r="I46" s="20">
        <f t="shared" si="0"/>
        <v>0</v>
      </c>
      <c r="J46" s="20">
        <v>0</v>
      </c>
      <c r="K46" s="93"/>
      <c r="L46" s="21">
        <f t="shared" si="1"/>
        <v>0</v>
      </c>
      <c r="M46" s="21">
        <v>0</v>
      </c>
      <c r="N46" s="87">
        <v>0</v>
      </c>
      <c r="O46" s="62">
        <f t="shared" si="2"/>
        <v>0</v>
      </c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</row>
    <row r="47" spans="1:44" s="2" customFormat="1" ht="25.5" outlineLevel="1">
      <c r="A47" s="160"/>
      <c r="B47" s="61" t="s">
        <v>385</v>
      </c>
      <c r="C47" s="4">
        <v>68052</v>
      </c>
      <c r="D47" s="4" t="s">
        <v>71</v>
      </c>
      <c r="E47" s="5" t="s">
        <v>314</v>
      </c>
      <c r="F47" s="4" t="s">
        <v>72</v>
      </c>
      <c r="G47" s="83">
        <v>2.15</v>
      </c>
      <c r="H47" s="91"/>
      <c r="I47" s="20">
        <f t="shared" si="0"/>
        <v>0</v>
      </c>
      <c r="J47" s="20">
        <v>0</v>
      </c>
      <c r="K47" s="93"/>
      <c r="L47" s="21">
        <f t="shared" si="1"/>
        <v>0</v>
      </c>
      <c r="M47" s="21">
        <v>0</v>
      </c>
      <c r="N47" s="87">
        <v>0</v>
      </c>
      <c r="O47" s="62">
        <f t="shared" si="2"/>
        <v>0</v>
      </c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</row>
    <row r="48" spans="1:44" s="2" customFormat="1" outlineLevel="1">
      <c r="A48" s="160"/>
      <c r="B48" s="61" t="s">
        <v>386</v>
      </c>
      <c r="C48" s="4">
        <v>85010</v>
      </c>
      <c r="D48" s="4" t="s">
        <v>71</v>
      </c>
      <c r="E48" s="5" t="s">
        <v>292</v>
      </c>
      <c r="F48" s="4" t="s">
        <v>72</v>
      </c>
      <c r="G48" s="83">
        <v>1.61</v>
      </c>
      <c r="H48" s="91"/>
      <c r="I48" s="20">
        <f t="shared" si="0"/>
        <v>0</v>
      </c>
      <c r="J48" s="20">
        <v>0</v>
      </c>
      <c r="K48" s="93"/>
      <c r="L48" s="21">
        <f t="shared" si="1"/>
        <v>0</v>
      </c>
      <c r="M48" s="21">
        <v>0</v>
      </c>
      <c r="N48" s="87">
        <v>0</v>
      </c>
      <c r="O48" s="62">
        <f t="shared" si="2"/>
        <v>0</v>
      </c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</row>
    <row r="49" spans="1:44" s="2" customFormat="1" ht="25.5" outlineLevel="1">
      <c r="A49" s="160"/>
      <c r="B49" s="61" t="s">
        <v>387</v>
      </c>
      <c r="C49" s="4">
        <v>68052</v>
      </c>
      <c r="D49" s="4" t="s">
        <v>71</v>
      </c>
      <c r="E49" s="5" t="s">
        <v>315</v>
      </c>
      <c r="F49" s="4" t="s">
        <v>72</v>
      </c>
      <c r="G49" s="83">
        <v>2.73</v>
      </c>
      <c r="H49" s="91"/>
      <c r="I49" s="20">
        <f t="shared" si="0"/>
        <v>0</v>
      </c>
      <c r="J49" s="20">
        <v>0</v>
      </c>
      <c r="K49" s="93"/>
      <c r="L49" s="21">
        <f t="shared" si="1"/>
        <v>0</v>
      </c>
      <c r="M49" s="21">
        <v>0</v>
      </c>
      <c r="N49" s="87">
        <v>0</v>
      </c>
      <c r="O49" s="62">
        <f t="shared" si="2"/>
        <v>0</v>
      </c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</row>
    <row r="50" spans="1:44" s="2" customFormat="1" ht="25.5" outlineLevel="1">
      <c r="A50" s="160"/>
      <c r="B50" s="61" t="s">
        <v>388</v>
      </c>
      <c r="C50" s="4" t="s">
        <v>178</v>
      </c>
      <c r="D50" s="4" t="s">
        <v>71</v>
      </c>
      <c r="E50" s="5" t="s">
        <v>271</v>
      </c>
      <c r="F50" s="4" t="s">
        <v>72</v>
      </c>
      <c r="G50" s="83">
        <v>1.05</v>
      </c>
      <c r="H50" s="91"/>
      <c r="I50" s="20">
        <f t="shared" si="0"/>
        <v>0</v>
      </c>
      <c r="J50" s="20">
        <v>0</v>
      </c>
      <c r="K50" s="93"/>
      <c r="L50" s="21">
        <f t="shared" si="1"/>
        <v>0</v>
      </c>
      <c r="M50" s="21">
        <v>0</v>
      </c>
      <c r="N50" s="87">
        <v>0</v>
      </c>
      <c r="O50" s="62">
        <f t="shared" si="2"/>
        <v>0</v>
      </c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</row>
    <row r="51" spans="1:44" s="2" customFormat="1" ht="25.5" outlineLevel="1">
      <c r="A51" s="160"/>
      <c r="B51" s="61" t="s">
        <v>389</v>
      </c>
      <c r="C51" s="4" t="s">
        <v>178</v>
      </c>
      <c r="D51" s="4" t="s">
        <v>71</v>
      </c>
      <c r="E51" s="5" t="s">
        <v>272</v>
      </c>
      <c r="F51" s="4" t="s">
        <v>72</v>
      </c>
      <c r="G51" s="83">
        <v>12.6</v>
      </c>
      <c r="H51" s="91"/>
      <c r="I51" s="20">
        <f t="shared" si="0"/>
        <v>0</v>
      </c>
      <c r="J51" s="20">
        <v>0</v>
      </c>
      <c r="K51" s="93"/>
      <c r="L51" s="21">
        <f t="shared" si="1"/>
        <v>0</v>
      </c>
      <c r="M51" s="21">
        <v>0</v>
      </c>
      <c r="N51" s="87">
        <v>0</v>
      </c>
      <c r="O51" s="62">
        <f t="shared" si="2"/>
        <v>0</v>
      </c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</row>
    <row r="52" spans="1:44" s="2" customFormat="1" ht="25.5" outlineLevel="1">
      <c r="A52" s="160"/>
      <c r="B52" s="61" t="s">
        <v>390</v>
      </c>
      <c r="C52" s="4" t="s">
        <v>178</v>
      </c>
      <c r="D52" s="4" t="s">
        <v>71</v>
      </c>
      <c r="E52" s="5" t="s">
        <v>273</v>
      </c>
      <c r="F52" s="4" t="s">
        <v>72</v>
      </c>
      <c r="G52" s="83">
        <v>8.4</v>
      </c>
      <c r="H52" s="91"/>
      <c r="I52" s="20">
        <f t="shared" si="0"/>
        <v>0</v>
      </c>
      <c r="J52" s="20">
        <v>0</v>
      </c>
      <c r="K52" s="93"/>
      <c r="L52" s="21">
        <f t="shared" si="1"/>
        <v>0</v>
      </c>
      <c r="M52" s="21">
        <v>0</v>
      </c>
      <c r="N52" s="87">
        <v>0</v>
      </c>
      <c r="O52" s="62">
        <f t="shared" si="2"/>
        <v>0</v>
      </c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</row>
    <row r="53" spans="1:44" s="2" customFormat="1" ht="25.5" outlineLevel="1">
      <c r="A53" s="160"/>
      <c r="B53" s="61" t="s">
        <v>391</v>
      </c>
      <c r="C53" s="4" t="s">
        <v>178</v>
      </c>
      <c r="D53" s="4" t="s">
        <v>71</v>
      </c>
      <c r="E53" s="5" t="s">
        <v>274</v>
      </c>
      <c r="F53" s="4" t="s">
        <v>72</v>
      </c>
      <c r="G53" s="83">
        <v>6.3</v>
      </c>
      <c r="H53" s="91"/>
      <c r="I53" s="20">
        <f t="shared" si="0"/>
        <v>0</v>
      </c>
      <c r="J53" s="20">
        <v>0</v>
      </c>
      <c r="K53" s="93"/>
      <c r="L53" s="21">
        <f t="shared" si="1"/>
        <v>0</v>
      </c>
      <c r="M53" s="21">
        <v>0</v>
      </c>
      <c r="N53" s="87">
        <v>0</v>
      </c>
      <c r="O53" s="62">
        <f t="shared" si="2"/>
        <v>0</v>
      </c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</row>
    <row r="54" spans="1:44" s="2" customFormat="1" ht="25.5" outlineLevel="1">
      <c r="A54" s="160"/>
      <c r="B54" s="61" t="s">
        <v>392</v>
      </c>
      <c r="C54" s="4" t="s">
        <v>178</v>
      </c>
      <c r="D54" s="4" t="s">
        <v>71</v>
      </c>
      <c r="E54" s="5" t="s">
        <v>316</v>
      </c>
      <c r="F54" s="4" t="s">
        <v>72</v>
      </c>
      <c r="G54" s="83">
        <v>1.05</v>
      </c>
      <c r="H54" s="91"/>
      <c r="I54" s="20">
        <f t="shared" si="0"/>
        <v>0</v>
      </c>
      <c r="J54" s="20">
        <v>0</v>
      </c>
      <c r="K54" s="93"/>
      <c r="L54" s="21">
        <f t="shared" si="1"/>
        <v>0</v>
      </c>
      <c r="M54" s="21">
        <v>0</v>
      </c>
      <c r="N54" s="87">
        <v>0</v>
      </c>
      <c r="O54" s="62">
        <f t="shared" si="2"/>
        <v>0</v>
      </c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</row>
    <row r="55" spans="1:44" s="2" customFormat="1" ht="25.5" outlineLevel="1">
      <c r="A55" s="160"/>
      <c r="B55" s="61" t="s">
        <v>393</v>
      </c>
      <c r="C55" s="4" t="s">
        <v>178</v>
      </c>
      <c r="D55" s="4" t="s">
        <v>71</v>
      </c>
      <c r="E55" s="5" t="s">
        <v>275</v>
      </c>
      <c r="F55" s="4" t="s">
        <v>72</v>
      </c>
      <c r="G55" s="83">
        <v>5.25</v>
      </c>
      <c r="H55" s="91"/>
      <c r="I55" s="20">
        <f t="shared" si="0"/>
        <v>0</v>
      </c>
      <c r="J55" s="20">
        <v>0</v>
      </c>
      <c r="K55" s="93"/>
      <c r="L55" s="21">
        <f t="shared" si="1"/>
        <v>0</v>
      </c>
      <c r="M55" s="21">
        <v>0</v>
      </c>
      <c r="N55" s="87">
        <v>0</v>
      </c>
      <c r="O55" s="62">
        <f t="shared" si="2"/>
        <v>0</v>
      </c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</row>
    <row r="56" spans="1:44" s="2" customFormat="1" ht="25.5" outlineLevel="1">
      <c r="A56" s="160"/>
      <c r="B56" s="61" t="s">
        <v>394</v>
      </c>
      <c r="C56" s="4" t="s">
        <v>178</v>
      </c>
      <c r="D56" s="4" t="s">
        <v>71</v>
      </c>
      <c r="E56" s="5" t="s">
        <v>276</v>
      </c>
      <c r="F56" s="4" t="s">
        <v>72</v>
      </c>
      <c r="G56" s="83">
        <v>4.2</v>
      </c>
      <c r="H56" s="91"/>
      <c r="I56" s="20">
        <f t="shared" si="0"/>
        <v>0</v>
      </c>
      <c r="J56" s="20">
        <v>0</v>
      </c>
      <c r="K56" s="93"/>
      <c r="L56" s="21">
        <f t="shared" si="1"/>
        <v>0</v>
      </c>
      <c r="M56" s="21">
        <v>0</v>
      </c>
      <c r="N56" s="87">
        <v>0</v>
      </c>
      <c r="O56" s="62">
        <f t="shared" si="2"/>
        <v>0</v>
      </c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</row>
    <row r="57" spans="1:44" s="2" customFormat="1" ht="25.5" outlineLevel="1">
      <c r="A57" s="160"/>
      <c r="B57" s="61" t="s">
        <v>395</v>
      </c>
      <c r="C57" s="4" t="s">
        <v>178</v>
      </c>
      <c r="D57" s="4" t="s">
        <v>71</v>
      </c>
      <c r="E57" s="5" t="s">
        <v>317</v>
      </c>
      <c r="F57" s="4" t="s">
        <v>72</v>
      </c>
      <c r="G57" s="83">
        <v>16.8</v>
      </c>
      <c r="H57" s="91"/>
      <c r="I57" s="20">
        <f t="shared" si="0"/>
        <v>0</v>
      </c>
      <c r="J57" s="20">
        <v>0</v>
      </c>
      <c r="K57" s="93"/>
      <c r="L57" s="21">
        <f t="shared" si="1"/>
        <v>0</v>
      </c>
      <c r="M57" s="21">
        <v>0</v>
      </c>
      <c r="N57" s="87">
        <v>0</v>
      </c>
      <c r="O57" s="62">
        <f t="shared" si="2"/>
        <v>0</v>
      </c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</row>
    <row r="58" spans="1:44" s="2" customFormat="1" outlineLevel="1">
      <c r="A58" s="160"/>
      <c r="B58" s="61" t="s">
        <v>396</v>
      </c>
      <c r="C58" s="4">
        <v>23105</v>
      </c>
      <c r="D58" s="4" t="s">
        <v>71</v>
      </c>
      <c r="E58" s="5" t="s">
        <v>173</v>
      </c>
      <c r="F58" s="4" t="s">
        <v>72</v>
      </c>
      <c r="G58" s="83">
        <v>1.88</v>
      </c>
      <c r="H58" s="91"/>
      <c r="I58" s="20">
        <f t="shared" si="0"/>
        <v>0</v>
      </c>
      <c r="J58" s="20">
        <v>0</v>
      </c>
      <c r="K58" s="93"/>
      <c r="L58" s="21">
        <f t="shared" si="1"/>
        <v>0</v>
      </c>
      <c r="M58" s="21">
        <v>0</v>
      </c>
      <c r="N58" s="87">
        <v>0</v>
      </c>
      <c r="O58" s="62">
        <f t="shared" si="2"/>
        <v>0</v>
      </c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</row>
    <row r="59" spans="1:44" outlineLevel="1">
      <c r="A59" s="160"/>
      <c r="B59" s="64" t="s">
        <v>109</v>
      </c>
      <c r="C59" s="65"/>
      <c r="D59" s="65"/>
      <c r="E59" s="74" t="s">
        <v>24</v>
      </c>
      <c r="F59" s="73"/>
      <c r="G59" s="177"/>
      <c r="H59" s="68"/>
      <c r="I59" s="131">
        <f t="shared" ref="I59:O59" si="6">SUM(I46:I58)</f>
        <v>0</v>
      </c>
      <c r="J59" s="131">
        <f t="shared" si="6"/>
        <v>0</v>
      </c>
      <c r="K59" s="131"/>
      <c r="L59" s="131">
        <f t="shared" si="6"/>
        <v>0</v>
      </c>
      <c r="M59" s="131">
        <f t="shared" si="6"/>
        <v>0</v>
      </c>
      <c r="N59" s="131">
        <f t="shared" si="6"/>
        <v>0</v>
      </c>
      <c r="O59" s="145">
        <f t="shared" si="6"/>
        <v>0</v>
      </c>
    </row>
    <row r="60" spans="1:44" ht="25.5" outlineLevel="1">
      <c r="A60" s="160"/>
      <c r="B60" s="61" t="s">
        <v>397</v>
      </c>
      <c r="C60" s="4">
        <v>72118</v>
      </c>
      <c r="D60" s="4" t="s">
        <v>71</v>
      </c>
      <c r="E60" s="5" t="s">
        <v>218</v>
      </c>
      <c r="F60" s="4" t="s">
        <v>72</v>
      </c>
      <c r="G60" s="83">
        <v>9.4600000000000009</v>
      </c>
      <c r="H60" s="91"/>
      <c r="I60" s="20">
        <f t="shared" si="0"/>
        <v>0</v>
      </c>
      <c r="J60" s="20">
        <v>0</v>
      </c>
      <c r="K60" s="93"/>
      <c r="L60" s="21">
        <f t="shared" si="1"/>
        <v>0</v>
      </c>
      <c r="M60" s="21">
        <v>0</v>
      </c>
      <c r="N60" s="87">
        <v>0</v>
      </c>
      <c r="O60" s="62">
        <f t="shared" si="2"/>
        <v>0</v>
      </c>
    </row>
    <row r="61" spans="1:44" outlineLevel="1">
      <c r="A61" s="160"/>
      <c r="B61" s="61" t="s">
        <v>398</v>
      </c>
      <c r="C61" s="4">
        <v>85005</v>
      </c>
      <c r="D61" s="4" t="s">
        <v>71</v>
      </c>
      <c r="E61" s="5" t="s">
        <v>488</v>
      </c>
      <c r="F61" s="4" t="s">
        <v>72</v>
      </c>
      <c r="G61" s="83">
        <v>12</v>
      </c>
      <c r="H61" s="91"/>
      <c r="I61" s="20">
        <f t="shared" si="0"/>
        <v>0</v>
      </c>
      <c r="J61" s="20">
        <v>0</v>
      </c>
      <c r="K61" s="93"/>
      <c r="L61" s="21">
        <f t="shared" si="1"/>
        <v>0</v>
      </c>
      <c r="M61" s="21">
        <v>0</v>
      </c>
      <c r="N61" s="87">
        <v>0</v>
      </c>
      <c r="O61" s="62">
        <f t="shared" si="2"/>
        <v>0</v>
      </c>
    </row>
    <row r="62" spans="1:44" outlineLevel="1">
      <c r="A62" s="160"/>
      <c r="B62" s="64" t="s">
        <v>291</v>
      </c>
      <c r="C62" s="73"/>
      <c r="D62" s="73"/>
      <c r="E62" s="74" t="s">
        <v>114</v>
      </c>
      <c r="F62" s="73"/>
      <c r="G62" s="177"/>
      <c r="H62" s="68"/>
      <c r="I62" s="131">
        <f t="shared" ref="I62:O62" si="7">SUM(I60:I61)</f>
        <v>0</v>
      </c>
      <c r="J62" s="131">
        <f t="shared" si="7"/>
        <v>0</v>
      </c>
      <c r="K62" s="131"/>
      <c r="L62" s="131">
        <f t="shared" si="7"/>
        <v>0</v>
      </c>
      <c r="M62" s="131">
        <f t="shared" si="7"/>
        <v>0</v>
      </c>
      <c r="N62" s="131">
        <f t="shared" si="7"/>
        <v>0</v>
      </c>
      <c r="O62" s="145">
        <f t="shared" si="7"/>
        <v>0</v>
      </c>
    </row>
    <row r="63" spans="1:44" ht="25.5" outlineLevel="1">
      <c r="A63" s="160"/>
      <c r="B63" s="61" t="s">
        <v>399</v>
      </c>
      <c r="C63" s="18" t="s">
        <v>604</v>
      </c>
      <c r="D63" s="4" t="s">
        <v>591</v>
      </c>
      <c r="E63" s="5" t="s">
        <v>564</v>
      </c>
      <c r="F63" s="4" t="s">
        <v>72</v>
      </c>
      <c r="G63" s="83">
        <v>112.15</v>
      </c>
      <c r="H63" s="90"/>
      <c r="I63" s="20">
        <f t="shared" si="0"/>
        <v>0</v>
      </c>
      <c r="J63" s="20">
        <v>0</v>
      </c>
      <c r="K63" s="92"/>
      <c r="L63" s="21">
        <f t="shared" si="1"/>
        <v>0</v>
      </c>
      <c r="M63" s="21">
        <v>0</v>
      </c>
      <c r="N63" s="87">
        <v>0</v>
      </c>
      <c r="O63" s="62">
        <f t="shared" si="2"/>
        <v>0</v>
      </c>
    </row>
    <row r="64" spans="1:44" ht="25.5" outlineLevel="1">
      <c r="A64" s="160"/>
      <c r="B64" s="61" t="s">
        <v>400</v>
      </c>
      <c r="C64" s="18" t="s">
        <v>605</v>
      </c>
      <c r="D64" s="4" t="s">
        <v>591</v>
      </c>
      <c r="E64" s="5" t="s">
        <v>365</v>
      </c>
      <c r="F64" s="4" t="s">
        <v>72</v>
      </c>
      <c r="G64" s="83">
        <v>5.46</v>
      </c>
      <c r="H64" s="91"/>
      <c r="I64" s="20">
        <f t="shared" si="0"/>
        <v>0</v>
      </c>
      <c r="J64" s="20">
        <v>0</v>
      </c>
      <c r="K64" s="93"/>
      <c r="L64" s="21">
        <f t="shared" si="1"/>
        <v>0</v>
      </c>
      <c r="M64" s="21">
        <v>0</v>
      </c>
      <c r="N64" s="87">
        <v>0</v>
      </c>
      <c r="O64" s="62">
        <f t="shared" si="2"/>
        <v>0</v>
      </c>
    </row>
    <row r="65" spans="1:44" ht="25.5" outlineLevel="1">
      <c r="A65" s="160"/>
      <c r="B65" s="61" t="s">
        <v>401</v>
      </c>
      <c r="C65" s="18" t="s">
        <v>606</v>
      </c>
      <c r="D65" s="4" t="s">
        <v>591</v>
      </c>
      <c r="E65" s="5" t="s">
        <v>367</v>
      </c>
      <c r="F65" s="4" t="s">
        <v>72</v>
      </c>
      <c r="G65" s="83">
        <v>19.12</v>
      </c>
      <c r="H65" s="91"/>
      <c r="I65" s="20">
        <f t="shared" si="0"/>
        <v>0</v>
      </c>
      <c r="J65" s="20">
        <v>0</v>
      </c>
      <c r="K65" s="93"/>
      <c r="L65" s="21">
        <f t="shared" si="1"/>
        <v>0</v>
      </c>
      <c r="M65" s="21">
        <v>0</v>
      </c>
      <c r="N65" s="87">
        <v>0</v>
      </c>
      <c r="O65" s="62">
        <f t="shared" si="2"/>
        <v>0</v>
      </c>
    </row>
    <row r="66" spans="1:44" ht="25.5" outlineLevel="1">
      <c r="A66" s="160"/>
      <c r="B66" s="61" t="s">
        <v>402</v>
      </c>
      <c r="C66" s="18" t="s">
        <v>607</v>
      </c>
      <c r="D66" s="4" t="s">
        <v>591</v>
      </c>
      <c r="E66" s="5" t="s">
        <v>366</v>
      </c>
      <c r="F66" s="4" t="s">
        <v>72</v>
      </c>
      <c r="G66" s="83">
        <v>89.910000000000011</v>
      </c>
      <c r="H66" s="91"/>
      <c r="I66" s="20">
        <f t="shared" si="0"/>
        <v>0</v>
      </c>
      <c r="J66" s="20">
        <v>0</v>
      </c>
      <c r="K66" s="93"/>
      <c r="L66" s="21">
        <f t="shared" si="1"/>
        <v>0</v>
      </c>
      <c r="M66" s="21">
        <v>0</v>
      </c>
      <c r="N66" s="87">
        <v>0</v>
      </c>
      <c r="O66" s="62">
        <f t="shared" si="2"/>
        <v>0</v>
      </c>
    </row>
    <row r="67" spans="1:44" outlineLevel="1">
      <c r="A67" s="160"/>
      <c r="B67" s="122" t="s">
        <v>693</v>
      </c>
      <c r="C67" s="123"/>
      <c r="D67" s="123"/>
      <c r="E67" s="123"/>
      <c r="F67" s="123"/>
      <c r="G67" s="178"/>
      <c r="H67" s="124"/>
      <c r="I67" s="124">
        <f>SUM(I63:I66)</f>
        <v>0</v>
      </c>
      <c r="J67" s="124">
        <f t="shared" ref="J67:O67" si="8">SUM(J63:J66)</f>
        <v>0</v>
      </c>
      <c r="K67" s="124"/>
      <c r="L67" s="124">
        <f t="shared" si="8"/>
        <v>0</v>
      </c>
      <c r="M67" s="124">
        <f t="shared" si="8"/>
        <v>0</v>
      </c>
      <c r="N67" s="124">
        <f t="shared" si="8"/>
        <v>0</v>
      </c>
      <c r="O67" s="124">
        <f t="shared" si="8"/>
        <v>0</v>
      </c>
    </row>
    <row r="68" spans="1:44" outlineLevel="1">
      <c r="A68" s="160"/>
      <c r="B68" s="122" t="s">
        <v>693</v>
      </c>
      <c r="C68" s="123"/>
      <c r="D68" s="123"/>
      <c r="E68" s="123"/>
      <c r="F68" s="123"/>
      <c r="G68" s="178"/>
      <c r="H68" s="166"/>
      <c r="I68" s="166">
        <f>I67+I62+I59+I45+I43+I37+I35</f>
        <v>0</v>
      </c>
      <c r="J68" s="166">
        <f t="shared" ref="J68:O68" si="9">J67+J62+J59+J45+J43+J37+J35</f>
        <v>0</v>
      </c>
      <c r="K68" s="166"/>
      <c r="L68" s="166">
        <f t="shared" si="9"/>
        <v>0</v>
      </c>
      <c r="M68" s="166">
        <f t="shared" si="9"/>
        <v>0</v>
      </c>
      <c r="N68" s="166">
        <f t="shared" si="9"/>
        <v>0</v>
      </c>
      <c r="O68" s="124">
        <f t="shared" si="9"/>
        <v>0</v>
      </c>
    </row>
    <row r="69" spans="1:44">
      <c r="A69" s="160"/>
      <c r="B69" s="64">
        <v>7</v>
      </c>
      <c r="C69" s="75"/>
      <c r="D69" s="75"/>
      <c r="E69" s="7" t="s">
        <v>128</v>
      </c>
      <c r="F69" s="7"/>
      <c r="G69" s="72"/>
      <c r="H69" s="67"/>
      <c r="I69" s="67"/>
      <c r="J69" s="67"/>
      <c r="K69" s="68"/>
      <c r="L69" s="68"/>
      <c r="M69" s="68"/>
      <c r="N69" s="89"/>
      <c r="O69" s="69"/>
    </row>
    <row r="70" spans="1:44" outlineLevel="1">
      <c r="A70" s="160"/>
      <c r="B70" s="61" t="s">
        <v>77</v>
      </c>
      <c r="C70" s="18" t="s">
        <v>608</v>
      </c>
      <c r="D70" s="4" t="s">
        <v>591</v>
      </c>
      <c r="E70" s="5" t="s">
        <v>689</v>
      </c>
      <c r="F70" s="4" t="s">
        <v>72</v>
      </c>
      <c r="G70" s="83">
        <v>58.421225</v>
      </c>
      <c r="H70" s="91"/>
      <c r="I70" s="20">
        <f>H70*G70</f>
        <v>0</v>
      </c>
      <c r="J70" s="20">
        <v>0</v>
      </c>
      <c r="K70" s="93"/>
      <c r="L70" s="21">
        <f>G70*K70</f>
        <v>0</v>
      </c>
      <c r="M70" s="21">
        <v>0</v>
      </c>
      <c r="N70" s="87">
        <v>0</v>
      </c>
      <c r="O70" s="62">
        <f>L70+I70</f>
        <v>0</v>
      </c>
    </row>
    <row r="71" spans="1:44" s="118" customFormat="1">
      <c r="A71" s="77"/>
      <c r="B71" s="126" t="s">
        <v>693</v>
      </c>
      <c r="C71" s="127"/>
      <c r="D71" s="127"/>
      <c r="E71" s="128"/>
      <c r="F71" s="127"/>
      <c r="G71" s="129"/>
      <c r="H71" s="130"/>
      <c r="I71" s="130"/>
      <c r="J71" s="130">
        <v>0</v>
      </c>
      <c r="K71" s="137"/>
      <c r="L71" s="137"/>
      <c r="M71" s="137">
        <v>0</v>
      </c>
      <c r="N71" s="137">
        <v>0</v>
      </c>
      <c r="O71" s="82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</row>
    <row r="72" spans="1:44">
      <c r="A72" s="160"/>
      <c r="B72" s="64">
        <v>9</v>
      </c>
      <c r="C72" s="75"/>
      <c r="D72" s="75"/>
      <c r="E72" s="7" t="s">
        <v>129</v>
      </c>
      <c r="F72" s="7"/>
      <c r="G72" s="72"/>
      <c r="H72" s="67"/>
      <c r="I72" s="67"/>
      <c r="J72" s="67"/>
      <c r="K72" s="68"/>
      <c r="L72" s="68"/>
      <c r="M72" s="68"/>
      <c r="N72" s="89"/>
      <c r="O72" s="69"/>
    </row>
    <row r="73" spans="1:44" ht="25.5" outlineLevel="1">
      <c r="A73" s="160"/>
      <c r="B73" s="61" t="s">
        <v>85</v>
      </c>
      <c r="C73" s="4">
        <v>87272</v>
      </c>
      <c r="D73" s="4" t="s">
        <v>71</v>
      </c>
      <c r="E73" s="5" t="s">
        <v>256</v>
      </c>
      <c r="F73" s="4" t="s">
        <v>72</v>
      </c>
      <c r="G73" s="83">
        <v>20.595500000000019</v>
      </c>
      <c r="H73" s="91"/>
      <c r="I73" s="20">
        <f t="shared" ref="I73:I80" si="10">H73*G73</f>
        <v>0</v>
      </c>
      <c r="J73" s="20">
        <v>0</v>
      </c>
      <c r="K73" s="93"/>
      <c r="L73" s="21">
        <f t="shared" ref="L73:L80" si="11">G73*K73</f>
        <v>0</v>
      </c>
      <c r="M73" s="21">
        <v>0</v>
      </c>
      <c r="N73" s="87">
        <v>0</v>
      </c>
      <c r="O73" s="62">
        <f t="shared" ref="O73:O80" si="12">L73+I73</f>
        <v>0</v>
      </c>
    </row>
    <row r="74" spans="1:44" ht="25.5" outlineLevel="1">
      <c r="A74" s="160"/>
      <c r="B74" s="61" t="s">
        <v>263</v>
      </c>
      <c r="C74" s="4">
        <v>87267</v>
      </c>
      <c r="D74" s="4" t="s">
        <v>71</v>
      </c>
      <c r="E74" s="5" t="s">
        <v>257</v>
      </c>
      <c r="F74" s="4" t="s">
        <v>72</v>
      </c>
      <c r="G74" s="83">
        <v>0.27900000000000025</v>
      </c>
      <c r="H74" s="91"/>
      <c r="I74" s="20">
        <f t="shared" si="10"/>
        <v>0</v>
      </c>
      <c r="J74" s="20">
        <v>0</v>
      </c>
      <c r="K74" s="93"/>
      <c r="L74" s="21">
        <f t="shared" si="11"/>
        <v>0</v>
      </c>
      <c r="M74" s="21">
        <v>0</v>
      </c>
      <c r="N74" s="87">
        <v>0</v>
      </c>
      <c r="O74" s="62">
        <f t="shared" si="12"/>
        <v>0</v>
      </c>
    </row>
    <row r="75" spans="1:44" ht="25.5" outlineLevel="1">
      <c r="A75" s="160"/>
      <c r="B75" s="61" t="s">
        <v>86</v>
      </c>
      <c r="C75" s="4">
        <v>87267</v>
      </c>
      <c r="D75" s="4" t="s">
        <v>71</v>
      </c>
      <c r="E75" s="5" t="s">
        <v>258</v>
      </c>
      <c r="F75" s="4" t="s">
        <v>72</v>
      </c>
      <c r="G75" s="83">
        <v>0.20750000000000021</v>
      </c>
      <c r="H75" s="90"/>
      <c r="I75" s="20">
        <f t="shared" si="10"/>
        <v>0</v>
      </c>
      <c r="J75" s="20">
        <v>0</v>
      </c>
      <c r="K75" s="92"/>
      <c r="L75" s="21">
        <f t="shared" si="11"/>
        <v>0</v>
      </c>
      <c r="M75" s="21">
        <v>0</v>
      </c>
      <c r="N75" s="87">
        <v>0</v>
      </c>
      <c r="O75" s="62">
        <f t="shared" si="12"/>
        <v>0</v>
      </c>
    </row>
    <row r="76" spans="1:44" ht="25.5" outlineLevel="1">
      <c r="A76" s="160"/>
      <c r="B76" s="61" t="s">
        <v>87</v>
      </c>
      <c r="C76" s="4">
        <v>87267</v>
      </c>
      <c r="D76" s="4" t="s">
        <v>71</v>
      </c>
      <c r="E76" s="5" t="s">
        <v>259</v>
      </c>
      <c r="F76" s="4" t="s">
        <v>72</v>
      </c>
      <c r="G76" s="83">
        <v>0.3420000000000003</v>
      </c>
      <c r="H76" s="90"/>
      <c r="I76" s="20">
        <f t="shared" si="10"/>
        <v>0</v>
      </c>
      <c r="J76" s="20">
        <v>0</v>
      </c>
      <c r="K76" s="92"/>
      <c r="L76" s="21">
        <f t="shared" si="11"/>
        <v>0</v>
      </c>
      <c r="M76" s="21">
        <v>0</v>
      </c>
      <c r="N76" s="87">
        <v>0</v>
      </c>
      <c r="O76" s="62">
        <f t="shared" si="12"/>
        <v>0</v>
      </c>
    </row>
    <row r="77" spans="1:44" ht="25.5" outlineLevel="1">
      <c r="A77" s="160"/>
      <c r="B77" s="61" t="s">
        <v>135</v>
      </c>
      <c r="C77" s="4">
        <v>87267</v>
      </c>
      <c r="D77" s="4" t="s">
        <v>71</v>
      </c>
      <c r="E77" s="5" t="s">
        <v>265</v>
      </c>
      <c r="F77" s="4" t="s">
        <v>72</v>
      </c>
      <c r="G77" s="83">
        <v>3.3185000000000033</v>
      </c>
      <c r="H77" s="90"/>
      <c r="I77" s="20">
        <f t="shared" si="10"/>
        <v>0</v>
      </c>
      <c r="J77" s="20">
        <v>0</v>
      </c>
      <c r="K77" s="92"/>
      <c r="L77" s="21">
        <f t="shared" si="11"/>
        <v>0</v>
      </c>
      <c r="M77" s="21">
        <v>0</v>
      </c>
      <c r="N77" s="87">
        <v>0</v>
      </c>
      <c r="O77" s="62">
        <f t="shared" si="12"/>
        <v>0</v>
      </c>
    </row>
    <row r="78" spans="1:44" outlineLevel="1">
      <c r="A78" s="160"/>
      <c r="B78" s="61" t="s">
        <v>264</v>
      </c>
      <c r="C78" s="4" t="s">
        <v>192</v>
      </c>
      <c r="D78" s="4" t="s">
        <v>71</v>
      </c>
      <c r="E78" s="5" t="s">
        <v>217</v>
      </c>
      <c r="F78" s="4" t="s">
        <v>76</v>
      </c>
      <c r="G78" s="83">
        <v>103.55</v>
      </c>
      <c r="H78" s="90"/>
      <c r="I78" s="20">
        <f t="shared" si="10"/>
        <v>0</v>
      </c>
      <c r="J78" s="20">
        <v>0</v>
      </c>
      <c r="K78" s="92"/>
      <c r="L78" s="21">
        <f t="shared" si="11"/>
        <v>0</v>
      </c>
      <c r="M78" s="21">
        <v>0</v>
      </c>
      <c r="N78" s="87">
        <v>0</v>
      </c>
      <c r="O78" s="62">
        <f t="shared" si="12"/>
        <v>0</v>
      </c>
    </row>
    <row r="79" spans="1:44" outlineLevel="1">
      <c r="A79" s="160"/>
      <c r="B79" s="61" t="s">
        <v>319</v>
      </c>
      <c r="C79" s="4" t="s">
        <v>609</v>
      </c>
      <c r="D79" s="4" t="s">
        <v>71</v>
      </c>
      <c r="E79" s="5" t="s">
        <v>278</v>
      </c>
      <c r="F79" s="4" t="s">
        <v>72</v>
      </c>
      <c r="G79" s="83">
        <v>300.27</v>
      </c>
      <c r="H79" s="90"/>
      <c r="I79" s="20">
        <f t="shared" si="10"/>
        <v>0</v>
      </c>
      <c r="J79" s="20">
        <v>0</v>
      </c>
      <c r="K79" s="92"/>
      <c r="L79" s="21">
        <f t="shared" si="11"/>
        <v>0</v>
      </c>
      <c r="M79" s="21">
        <v>0</v>
      </c>
      <c r="N79" s="87">
        <v>0</v>
      </c>
      <c r="O79" s="62">
        <f t="shared" si="12"/>
        <v>0</v>
      </c>
    </row>
    <row r="80" spans="1:44" s="13" customFormat="1" ht="25.5" outlineLevel="1">
      <c r="A80" s="38"/>
      <c r="B80" s="61" t="s">
        <v>320</v>
      </c>
      <c r="C80" s="4">
        <v>73195</v>
      </c>
      <c r="D80" s="4" t="s">
        <v>71</v>
      </c>
      <c r="E80" s="5" t="s">
        <v>478</v>
      </c>
      <c r="F80" s="4" t="s">
        <v>72</v>
      </c>
      <c r="G80" s="83">
        <v>400.28</v>
      </c>
      <c r="H80" s="90"/>
      <c r="I80" s="20">
        <f t="shared" si="10"/>
        <v>0</v>
      </c>
      <c r="J80" s="20">
        <v>0</v>
      </c>
      <c r="K80" s="92"/>
      <c r="L80" s="21">
        <f t="shared" si="11"/>
        <v>0</v>
      </c>
      <c r="M80" s="21">
        <v>0</v>
      </c>
      <c r="N80" s="87">
        <v>0</v>
      </c>
      <c r="O80" s="62">
        <f t="shared" si="12"/>
        <v>0</v>
      </c>
    </row>
    <row r="81" spans="1:44" outlineLevel="1">
      <c r="A81" s="160"/>
      <c r="B81" s="122" t="s">
        <v>693</v>
      </c>
      <c r="C81" s="123"/>
      <c r="D81" s="123"/>
      <c r="E81" s="123"/>
      <c r="F81" s="123"/>
      <c r="G81" s="178"/>
      <c r="H81" s="67"/>
      <c r="I81" s="124">
        <f>SUM(I73:I80)</f>
        <v>0</v>
      </c>
      <c r="J81" s="124">
        <f t="shared" ref="J81:O81" si="13">SUM(J73:J80)</f>
        <v>0</v>
      </c>
      <c r="K81" s="124"/>
      <c r="L81" s="124">
        <f t="shared" si="13"/>
        <v>0</v>
      </c>
      <c r="M81" s="124">
        <f t="shared" si="13"/>
        <v>0</v>
      </c>
      <c r="N81" s="124">
        <f t="shared" si="13"/>
        <v>0</v>
      </c>
      <c r="O81" s="124">
        <f t="shared" si="13"/>
        <v>0</v>
      </c>
    </row>
    <row r="82" spans="1:44">
      <c r="A82" s="160"/>
      <c r="B82" s="64">
        <v>10</v>
      </c>
      <c r="C82" s="65"/>
      <c r="D82" s="65"/>
      <c r="E82" s="7" t="s">
        <v>356</v>
      </c>
      <c r="F82" s="7"/>
      <c r="G82" s="72"/>
      <c r="H82" s="67"/>
      <c r="I82" s="67"/>
      <c r="J82" s="67"/>
      <c r="K82" s="68"/>
      <c r="L82" s="68"/>
      <c r="M82" s="68"/>
      <c r="N82" s="89"/>
      <c r="O82" s="69"/>
    </row>
    <row r="83" spans="1:44" s="13" customFormat="1" outlineLevel="1">
      <c r="A83" s="160"/>
      <c r="B83" s="64" t="s">
        <v>88</v>
      </c>
      <c r="C83" s="73"/>
      <c r="D83" s="73"/>
      <c r="E83" s="74" t="s">
        <v>528</v>
      </c>
      <c r="F83" s="73"/>
      <c r="G83" s="177">
        <v>0</v>
      </c>
      <c r="H83" s="67"/>
      <c r="I83" s="67"/>
      <c r="J83" s="67"/>
      <c r="K83" s="68"/>
      <c r="L83" s="68"/>
      <c r="M83" s="68"/>
      <c r="N83" s="89"/>
      <c r="O83" s="71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</row>
    <row r="84" spans="1:44" ht="25.5" outlineLevel="1">
      <c r="A84" s="160"/>
      <c r="B84" s="61" t="s">
        <v>403</v>
      </c>
      <c r="C84" s="4" t="s">
        <v>191</v>
      </c>
      <c r="D84" s="4" t="s">
        <v>71</v>
      </c>
      <c r="E84" s="5" t="s">
        <v>280</v>
      </c>
      <c r="F84" s="4" t="s">
        <v>72</v>
      </c>
      <c r="G84" s="83">
        <v>121.06200000000003</v>
      </c>
      <c r="H84" s="91"/>
      <c r="I84" s="20">
        <f t="shared" ref="I84:I92" si="14">H84*G84</f>
        <v>0</v>
      </c>
      <c r="J84" s="20">
        <v>0</v>
      </c>
      <c r="K84" s="93"/>
      <c r="L84" s="21">
        <f t="shared" ref="L84:L92" si="15">G84*K84</f>
        <v>0</v>
      </c>
      <c r="M84" s="21">
        <v>0</v>
      </c>
      <c r="N84" s="87">
        <v>0</v>
      </c>
      <c r="O84" s="62">
        <f t="shared" ref="O84:O92" si="16">L84+I84</f>
        <v>0</v>
      </c>
    </row>
    <row r="85" spans="1:44" outlineLevel="1">
      <c r="A85" s="160"/>
      <c r="B85" s="61" t="s">
        <v>404</v>
      </c>
      <c r="C85" s="4">
        <v>72815</v>
      </c>
      <c r="D85" s="4" t="s">
        <v>71</v>
      </c>
      <c r="E85" s="5" t="s">
        <v>281</v>
      </c>
      <c r="F85" s="4" t="s">
        <v>72</v>
      </c>
      <c r="G85" s="83">
        <v>37.42</v>
      </c>
      <c r="H85" s="91"/>
      <c r="I85" s="20">
        <f t="shared" si="14"/>
        <v>0</v>
      </c>
      <c r="J85" s="20">
        <v>0</v>
      </c>
      <c r="K85" s="93"/>
      <c r="L85" s="21">
        <f t="shared" si="15"/>
        <v>0</v>
      </c>
      <c r="M85" s="21">
        <v>0</v>
      </c>
      <c r="N85" s="87">
        <v>0</v>
      </c>
      <c r="O85" s="62">
        <f t="shared" si="16"/>
        <v>0</v>
      </c>
    </row>
    <row r="86" spans="1:44" outlineLevel="1">
      <c r="A86" s="160"/>
      <c r="B86" s="61" t="s">
        <v>405</v>
      </c>
      <c r="C86" s="49">
        <v>72185</v>
      </c>
      <c r="D86" s="4" t="s">
        <v>71</v>
      </c>
      <c r="E86" s="5" t="s">
        <v>282</v>
      </c>
      <c r="F86" s="4" t="s">
        <v>72</v>
      </c>
      <c r="G86" s="83">
        <v>216.4</v>
      </c>
      <c r="H86" s="91"/>
      <c r="I86" s="20">
        <f t="shared" si="14"/>
        <v>0</v>
      </c>
      <c r="J86" s="20">
        <v>0</v>
      </c>
      <c r="K86" s="93"/>
      <c r="L86" s="21">
        <f t="shared" si="15"/>
        <v>0</v>
      </c>
      <c r="M86" s="21">
        <v>0</v>
      </c>
      <c r="N86" s="87">
        <v>0</v>
      </c>
      <c r="O86" s="62">
        <f t="shared" si="16"/>
        <v>0</v>
      </c>
      <c r="R86" s="156"/>
    </row>
    <row r="87" spans="1:44" ht="25.5" outlineLevel="1">
      <c r="A87" s="160"/>
      <c r="B87" s="61" t="s">
        <v>529</v>
      </c>
      <c r="C87" s="4">
        <v>92810</v>
      </c>
      <c r="D87" s="4" t="s">
        <v>71</v>
      </c>
      <c r="E87" s="5" t="s">
        <v>166</v>
      </c>
      <c r="F87" s="4" t="s">
        <v>72</v>
      </c>
      <c r="G87" s="83">
        <v>18.09</v>
      </c>
      <c r="H87" s="90"/>
      <c r="I87" s="20">
        <f t="shared" si="14"/>
        <v>0</v>
      </c>
      <c r="J87" s="20">
        <v>0</v>
      </c>
      <c r="K87" s="92"/>
      <c r="L87" s="21">
        <f t="shared" si="15"/>
        <v>0</v>
      </c>
      <c r="M87" s="21">
        <v>0</v>
      </c>
      <c r="N87" s="87">
        <v>0</v>
      </c>
      <c r="O87" s="62">
        <f t="shared" si="16"/>
        <v>0</v>
      </c>
    </row>
    <row r="88" spans="1:44" ht="25.5" outlineLevel="1">
      <c r="A88" s="160"/>
      <c r="B88" s="61" t="s">
        <v>530</v>
      </c>
      <c r="C88" s="4">
        <v>92810</v>
      </c>
      <c r="D88" s="4" t="s">
        <v>71</v>
      </c>
      <c r="E88" s="5" t="s">
        <v>167</v>
      </c>
      <c r="F88" s="4" t="s">
        <v>72</v>
      </c>
      <c r="G88" s="83">
        <v>20.43</v>
      </c>
      <c r="H88" s="90"/>
      <c r="I88" s="20">
        <f t="shared" si="14"/>
        <v>0</v>
      </c>
      <c r="J88" s="20">
        <v>0</v>
      </c>
      <c r="K88" s="92"/>
      <c r="L88" s="21">
        <f t="shared" si="15"/>
        <v>0</v>
      </c>
      <c r="M88" s="21">
        <v>0</v>
      </c>
      <c r="N88" s="87">
        <v>0</v>
      </c>
      <c r="O88" s="62">
        <f t="shared" si="16"/>
        <v>0</v>
      </c>
    </row>
    <row r="89" spans="1:44" outlineLevel="1">
      <c r="A89" s="160"/>
      <c r="B89" s="61" t="s">
        <v>531</v>
      </c>
      <c r="C89" s="4">
        <v>72189</v>
      </c>
      <c r="D89" s="4" t="s">
        <v>71</v>
      </c>
      <c r="E89" s="5" t="s">
        <v>565</v>
      </c>
      <c r="F89" s="4" t="s">
        <v>72</v>
      </c>
      <c r="G89" s="83">
        <v>103.55</v>
      </c>
      <c r="H89" s="91"/>
      <c r="I89" s="20">
        <f t="shared" si="14"/>
        <v>0</v>
      </c>
      <c r="J89" s="20">
        <v>0</v>
      </c>
      <c r="K89" s="93"/>
      <c r="L89" s="21">
        <f t="shared" si="15"/>
        <v>0</v>
      </c>
      <c r="M89" s="21">
        <v>0</v>
      </c>
      <c r="N89" s="87">
        <v>0</v>
      </c>
      <c r="O89" s="62">
        <f t="shared" si="16"/>
        <v>0</v>
      </c>
    </row>
    <row r="90" spans="1:44" s="13" customFormat="1" outlineLevel="1">
      <c r="A90" s="38"/>
      <c r="B90" s="61" t="s">
        <v>532</v>
      </c>
      <c r="C90" s="4">
        <v>84190</v>
      </c>
      <c r="D90" s="4" t="s">
        <v>71</v>
      </c>
      <c r="E90" s="5" t="s">
        <v>1</v>
      </c>
      <c r="F90" s="4" t="s">
        <v>76</v>
      </c>
      <c r="G90" s="83">
        <v>13.915999999999999</v>
      </c>
      <c r="H90" s="90"/>
      <c r="I90" s="20">
        <f t="shared" si="14"/>
        <v>0</v>
      </c>
      <c r="J90" s="20">
        <v>0</v>
      </c>
      <c r="K90" s="92"/>
      <c r="L90" s="21">
        <f t="shared" si="15"/>
        <v>0</v>
      </c>
      <c r="M90" s="21">
        <v>0</v>
      </c>
      <c r="N90" s="87">
        <v>0</v>
      </c>
      <c r="O90" s="62">
        <f t="shared" si="16"/>
        <v>0</v>
      </c>
    </row>
    <row r="91" spans="1:44" s="13" customFormat="1" outlineLevel="1">
      <c r="A91" s="38"/>
      <c r="B91" s="61" t="s">
        <v>533</v>
      </c>
      <c r="C91" s="4">
        <v>84190</v>
      </c>
      <c r="D91" s="4" t="s">
        <v>71</v>
      </c>
      <c r="E91" s="5" t="s">
        <v>283</v>
      </c>
      <c r="F91" s="4" t="s">
        <v>76</v>
      </c>
      <c r="G91" s="83">
        <v>23.435999999999996</v>
      </c>
      <c r="H91" s="90"/>
      <c r="I91" s="20">
        <f t="shared" si="14"/>
        <v>0</v>
      </c>
      <c r="J91" s="20">
        <v>0</v>
      </c>
      <c r="K91" s="92"/>
      <c r="L91" s="21">
        <f t="shared" si="15"/>
        <v>0</v>
      </c>
      <c r="M91" s="21">
        <v>0</v>
      </c>
      <c r="N91" s="87">
        <v>0</v>
      </c>
      <c r="O91" s="62">
        <f t="shared" si="16"/>
        <v>0</v>
      </c>
    </row>
    <row r="92" spans="1:44" s="13" customFormat="1" outlineLevel="1">
      <c r="A92" s="38"/>
      <c r="B92" s="61" t="s">
        <v>566</v>
      </c>
      <c r="C92" s="4">
        <v>84190</v>
      </c>
      <c r="D92" s="4" t="s">
        <v>71</v>
      </c>
      <c r="E92" s="5" t="s">
        <v>284</v>
      </c>
      <c r="F92" s="4" t="s">
        <v>76</v>
      </c>
      <c r="G92" s="83">
        <v>1.2389999999999999</v>
      </c>
      <c r="H92" s="90"/>
      <c r="I92" s="20">
        <f t="shared" si="14"/>
        <v>0</v>
      </c>
      <c r="J92" s="20">
        <v>0</v>
      </c>
      <c r="K92" s="92"/>
      <c r="L92" s="21">
        <f t="shared" si="15"/>
        <v>0</v>
      </c>
      <c r="M92" s="21">
        <v>0</v>
      </c>
      <c r="N92" s="87">
        <v>0</v>
      </c>
      <c r="O92" s="62">
        <f t="shared" si="16"/>
        <v>0</v>
      </c>
    </row>
    <row r="93" spans="1:44" s="13" customFormat="1" outlineLevel="1">
      <c r="A93" s="38"/>
      <c r="B93" s="59" t="s">
        <v>89</v>
      </c>
      <c r="C93" s="4"/>
      <c r="D93" s="4"/>
      <c r="E93" s="173" t="s">
        <v>112</v>
      </c>
      <c r="F93" s="4"/>
      <c r="G93" s="83"/>
      <c r="H93" s="20"/>
      <c r="I93" s="174">
        <f>SUM(I84:I92)</f>
        <v>0</v>
      </c>
      <c r="J93" s="174">
        <f t="shared" ref="J93:O93" si="17">SUM(J84:J92)</f>
        <v>0</v>
      </c>
      <c r="K93" s="174"/>
      <c r="L93" s="174">
        <f t="shared" si="17"/>
        <v>0</v>
      </c>
      <c r="M93" s="174">
        <f t="shared" si="17"/>
        <v>0</v>
      </c>
      <c r="N93" s="174">
        <f t="shared" si="17"/>
        <v>0</v>
      </c>
      <c r="O93" s="400">
        <f t="shared" si="17"/>
        <v>0</v>
      </c>
    </row>
    <row r="94" spans="1:44" ht="25.5" outlineLevel="1">
      <c r="A94" s="160"/>
      <c r="B94" s="61" t="s">
        <v>406</v>
      </c>
      <c r="C94" s="4" t="s">
        <v>193</v>
      </c>
      <c r="D94" s="4" t="s">
        <v>71</v>
      </c>
      <c r="E94" s="5" t="s">
        <v>285</v>
      </c>
      <c r="F94" s="4" t="s">
        <v>72</v>
      </c>
      <c r="G94" s="83">
        <v>189.41399999999999</v>
      </c>
      <c r="H94" s="91"/>
      <c r="I94" s="20">
        <f t="shared" ref="I94:I100" si="18">H94*G94</f>
        <v>0</v>
      </c>
      <c r="J94" s="20">
        <v>0</v>
      </c>
      <c r="K94" s="93"/>
      <c r="L94" s="21">
        <f t="shared" ref="L94:L100" si="19">G94*K94</f>
        <v>0</v>
      </c>
      <c r="M94" s="21">
        <v>0</v>
      </c>
      <c r="N94" s="87">
        <v>0</v>
      </c>
      <c r="O94" s="62">
        <f t="shared" ref="O94:O100" si="20">L94+I94</f>
        <v>0</v>
      </c>
    </row>
    <row r="95" spans="1:44" outlineLevel="1">
      <c r="A95" s="160"/>
      <c r="B95" s="61" t="s">
        <v>407</v>
      </c>
      <c r="C95" s="44" t="s">
        <v>174</v>
      </c>
      <c r="D95" s="4" t="s">
        <v>71</v>
      </c>
      <c r="E95" s="45" t="s">
        <v>175</v>
      </c>
      <c r="F95" s="4" t="s">
        <v>72</v>
      </c>
      <c r="G95" s="83">
        <v>6.952</v>
      </c>
      <c r="H95" s="91"/>
      <c r="I95" s="20">
        <f t="shared" si="18"/>
        <v>0</v>
      </c>
      <c r="J95" s="20">
        <v>0</v>
      </c>
      <c r="K95" s="93"/>
      <c r="L95" s="21">
        <f t="shared" si="19"/>
        <v>0</v>
      </c>
      <c r="M95" s="21">
        <v>0</v>
      </c>
      <c r="N95" s="87">
        <v>0</v>
      </c>
      <c r="O95" s="62">
        <f t="shared" si="20"/>
        <v>0</v>
      </c>
    </row>
    <row r="96" spans="1:44" ht="38.25" customHeight="1" outlineLevel="1">
      <c r="A96" s="160"/>
      <c r="B96" s="61" t="s">
        <v>408</v>
      </c>
      <c r="C96" s="4">
        <v>92397</v>
      </c>
      <c r="D96" s="4" t="s">
        <v>71</v>
      </c>
      <c r="E96" s="84" t="s">
        <v>691</v>
      </c>
      <c r="F96" s="4" t="s">
        <v>72</v>
      </c>
      <c r="G96" s="83">
        <v>11.22</v>
      </c>
      <c r="H96" s="91"/>
      <c r="I96" s="20">
        <f t="shared" si="18"/>
        <v>0</v>
      </c>
      <c r="J96" s="20">
        <v>0</v>
      </c>
      <c r="K96" s="93"/>
      <c r="L96" s="21">
        <f t="shared" si="19"/>
        <v>0</v>
      </c>
      <c r="M96" s="21">
        <v>0</v>
      </c>
      <c r="N96" s="87">
        <v>0</v>
      </c>
      <c r="O96" s="62">
        <f t="shared" si="20"/>
        <v>0</v>
      </c>
    </row>
    <row r="97" spans="1:44" outlineLevel="1">
      <c r="A97" s="160"/>
      <c r="B97" s="61" t="s">
        <v>409</v>
      </c>
      <c r="C97" s="4">
        <v>92031</v>
      </c>
      <c r="D97" s="4">
        <v>92031</v>
      </c>
      <c r="E97" s="5" t="s">
        <v>168</v>
      </c>
      <c r="F97" s="4" t="s">
        <v>72</v>
      </c>
      <c r="G97" s="83">
        <v>3.51</v>
      </c>
      <c r="H97" s="90"/>
      <c r="I97" s="20">
        <f t="shared" si="18"/>
        <v>0</v>
      </c>
      <c r="J97" s="20">
        <v>0</v>
      </c>
      <c r="K97" s="92"/>
      <c r="L97" s="21">
        <f t="shared" si="19"/>
        <v>0</v>
      </c>
      <c r="M97" s="21">
        <v>0</v>
      </c>
      <c r="N97" s="87">
        <v>0</v>
      </c>
      <c r="O97" s="62">
        <f t="shared" si="20"/>
        <v>0</v>
      </c>
    </row>
    <row r="98" spans="1:44" outlineLevel="1">
      <c r="A98" s="160"/>
      <c r="B98" s="61" t="s">
        <v>410</v>
      </c>
      <c r="C98" s="4">
        <v>92031</v>
      </c>
      <c r="D98" s="4" t="s">
        <v>591</v>
      </c>
      <c r="E98" s="5" t="s">
        <v>169</v>
      </c>
      <c r="F98" s="4" t="s">
        <v>72</v>
      </c>
      <c r="G98" s="83">
        <v>1.89</v>
      </c>
      <c r="H98" s="90"/>
      <c r="I98" s="20">
        <f t="shared" si="18"/>
        <v>0</v>
      </c>
      <c r="J98" s="20">
        <v>0</v>
      </c>
      <c r="K98" s="92"/>
      <c r="L98" s="21">
        <f t="shared" si="19"/>
        <v>0</v>
      </c>
      <c r="M98" s="21">
        <v>0</v>
      </c>
      <c r="N98" s="87">
        <v>0</v>
      </c>
      <c r="O98" s="62">
        <f t="shared" si="20"/>
        <v>0</v>
      </c>
    </row>
    <row r="99" spans="1:44" ht="25.5" outlineLevel="1">
      <c r="A99" s="160"/>
      <c r="B99" s="61" t="s">
        <v>411</v>
      </c>
      <c r="C99" s="4">
        <v>72967</v>
      </c>
      <c r="D99" s="4" t="s">
        <v>71</v>
      </c>
      <c r="E99" s="5" t="s">
        <v>286</v>
      </c>
      <c r="F99" s="4" t="s">
        <v>76</v>
      </c>
      <c r="G99" s="83">
        <v>15.3</v>
      </c>
      <c r="H99" s="91"/>
      <c r="I99" s="20">
        <f t="shared" si="18"/>
        <v>0</v>
      </c>
      <c r="J99" s="20">
        <v>0</v>
      </c>
      <c r="K99" s="93"/>
      <c r="L99" s="21">
        <f t="shared" si="19"/>
        <v>0</v>
      </c>
      <c r="M99" s="21">
        <v>0</v>
      </c>
      <c r="N99" s="87">
        <v>0</v>
      </c>
      <c r="O99" s="62">
        <f t="shared" si="20"/>
        <v>0</v>
      </c>
    </row>
    <row r="100" spans="1:44" outlineLevel="1">
      <c r="A100" s="160"/>
      <c r="B100" s="61" t="s">
        <v>412</v>
      </c>
      <c r="C100" s="4" t="s">
        <v>194</v>
      </c>
      <c r="D100" s="4" t="s">
        <v>71</v>
      </c>
      <c r="E100" s="5" t="s">
        <v>164</v>
      </c>
      <c r="F100" s="4" t="s">
        <v>72</v>
      </c>
      <c r="G100" s="83">
        <v>331.98</v>
      </c>
      <c r="H100" s="91"/>
      <c r="I100" s="20">
        <f t="shared" si="18"/>
        <v>0</v>
      </c>
      <c r="J100" s="20">
        <v>0</v>
      </c>
      <c r="K100" s="93"/>
      <c r="L100" s="21">
        <f t="shared" si="19"/>
        <v>0</v>
      </c>
      <c r="M100" s="21">
        <v>0</v>
      </c>
      <c r="N100" s="87">
        <v>0</v>
      </c>
      <c r="O100" s="62">
        <f t="shared" si="20"/>
        <v>0</v>
      </c>
    </row>
    <row r="101" spans="1:44" outlineLevel="1">
      <c r="A101" s="160"/>
      <c r="B101" s="122" t="s">
        <v>693</v>
      </c>
      <c r="C101" s="123"/>
      <c r="D101" s="123"/>
      <c r="E101" s="123"/>
      <c r="F101" s="123"/>
      <c r="G101" s="178"/>
      <c r="H101" s="125"/>
      <c r="I101" s="125">
        <f>SUM(I94:I100)</f>
        <v>0</v>
      </c>
      <c r="J101" s="125">
        <f t="shared" ref="J101:O101" si="21">SUM(J94:J100)</f>
        <v>0</v>
      </c>
      <c r="K101" s="125"/>
      <c r="L101" s="125">
        <f t="shared" si="21"/>
        <v>0</v>
      </c>
      <c r="M101" s="125">
        <f t="shared" si="21"/>
        <v>0</v>
      </c>
      <c r="N101" s="125">
        <f t="shared" si="21"/>
        <v>0</v>
      </c>
      <c r="O101" s="124">
        <f t="shared" si="21"/>
        <v>0</v>
      </c>
    </row>
    <row r="102" spans="1:44">
      <c r="A102" s="160"/>
      <c r="B102" s="167" t="s">
        <v>693</v>
      </c>
      <c r="C102" s="168"/>
      <c r="D102" s="168"/>
      <c r="E102" s="169"/>
      <c r="F102" s="168"/>
      <c r="G102" s="170"/>
      <c r="H102" s="67"/>
      <c r="I102" s="130">
        <f>I101+I93</f>
        <v>0</v>
      </c>
      <c r="J102" s="130">
        <f t="shared" ref="J102:O102" si="22">J101+J93</f>
        <v>0</v>
      </c>
      <c r="K102" s="130"/>
      <c r="L102" s="130">
        <f t="shared" si="22"/>
        <v>0</v>
      </c>
      <c r="M102" s="130">
        <f t="shared" si="22"/>
        <v>0</v>
      </c>
      <c r="N102" s="130">
        <f t="shared" si="22"/>
        <v>0</v>
      </c>
      <c r="O102" s="399">
        <f t="shared" si="22"/>
        <v>0</v>
      </c>
    </row>
    <row r="103" spans="1:44">
      <c r="A103" s="160"/>
      <c r="B103" s="64">
        <v>11</v>
      </c>
      <c r="C103" s="65"/>
      <c r="D103" s="65"/>
      <c r="E103" s="7" t="s">
        <v>4</v>
      </c>
      <c r="F103" s="7"/>
      <c r="G103" s="72"/>
      <c r="H103" s="67"/>
      <c r="I103" s="67"/>
      <c r="J103" s="67"/>
      <c r="K103" s="68"/>
      <c r="L103" s="68"/>
      <c r="M103" s="68"/>
      <c r="N103" s="89"/>
      <c r="O103" s="69">
        <v>0</v>
      </c>
    </row>
    <row r="104" spans="1:44" outlineLevel="1">
      <c r="A104" s="160"/>
      <c r="B104" s="61" t="s">
        <v>0</v>
      </c>
      <c r="C104" s="4">
        <v>141210</v>
      </c>
      <c r="D104" s="4" t="s">
        <v>591</v>
      </c>
      <c r="E104" s="5" t="s">
        <v>318</v>
      </c>
      <c r="F104" s="4" t="s">
        <v>72</v>
      </c>
      <c r="G104" s="83">
        <v>1530.66</v>
      </c>
      <c r="H104" s="91"/>
      <c r="I104" s="20">
        <f t="shared" ref="I104:I109" si="23">H104*G104</f>
        <v>0</v>
      </c>
      <c r="J104" s="20">
        <v>0</v>
      </c>
      <c r="K104" s="93"/>
      <c r="L104" s="21">
        <f t="shared" ref="L104:L109" si="24">G104*K104</f>
        <v>0</v>
      </c>
      <c r="M104" s="21">
        <v>0</v>
      </c>
      <c r="N104" s="87">
        <v>0</v>
      </c>
      <c r="O104" s="62">
        <f t="shared" ref="O104:O109" si="25">L104+I104</f>
        <v>0</v>
      </c>
    </row>
    <row r="105" spans="1:44" outlineLevel="1">
      <c r="A105" s="160"/>
      <c r="B105" s="61" t="s">
        <v>305</v>
      </c>
      <c r="C105" s="4">
        <v>88489</v>
      </c>
      <c r="D105" s="4" t="s">
        <v>71</v>
      </c>
      <c r="E105" s="5" t="s">
        <v>220</v>
      </c>
      <c r="F105" s="4" t="s">
        <v>72</v>
      </c>
      <c r="G105" s="83">
        <v>2050.08</v>
      </c>
      <c r="H105" s="91"/>
      <c r="I105" s="20">
        <f t="shared" si="23"/>
        <v>0</v>
      </c>
      <c r="J105" s="20">
        <v>0</v>
      </c>
      <c r="K105" s="93"/>
      <c r="L105" s="21">
        <f t="shared" si="24"/>
        <v>0</v>
      </c>
      <c r="M105" s="21">
        <v>0</v>
      </c>
      <c r="N105" s="87">
        <v>0</v>
      </c>
      <c r="O105" s="62">
        <f t="shared" si="25"/>
        <v>0</v>
      </c>
    </row>
    <row r="106" spans="1:44" outlineLevel="1">
      <c r="A106" s="160"/>
      <c r="B106" s="61" t="s">
        <v>26</v>
      </c>
      <c r="C106" s="4">
        <v>88486</v>
      </c>
      <c r="D106" s="4" t="s">
        <v>71</v>
      </c>
      <c r="E106" s="5" t="s">
        <v>260</v>
      </c>
      <c r="F106" s="4" t="s">
        <v>72</v>
      </c>
      <c r="G106" s="83">
        <v>704.15</v>
      </c>
      <c r="H106" s="91"/>
      <c r="I106" s="20">
        <f t="shared" si="23"/>
        <v>0</v>
      </c>
      <c r="J106" s="20">
        <v>0</v>
      </c>
      <c r="K106" s="93"/>
      <c r="L106" s="21">
        <f t="shared" si="24"/>
        <v>0</v>
      </c>
      <c r="M106" s="21">
        <v>0</v>
      </c>
      <c r="N106" s="87">
        <v>0</v>
      </c>
      <c r="O106" s="62">
        <f t="shared" si="25"/>
        <v>0</v>
      </c>
    </row>
    <row r="107" spans="1:44" outlineLevel="1">
      <c r="A107" s="160"/>
      <c r="B107" s="61" t="s">
        <v>2</v>
      </c>
      <c r="C107" s="4" t="s">
        <v>123</v>
      </c>
      <c r="D107" s="4" t="s">
        <v>71</v>
      </c>
      <c r="E107" s="5" t="s">
        <v>7</v>
      </c>
      <c r="F107" s="4" t="s">
        <v>72</v>
      </c>
      <c r="G107" s="83">
        <v>78.12</v>
      </c>
      <c r="H107" s="91"/>
      <c r="I107" s="20">
        <f t="shared" si="23"/>
        <v>0</v>
      </c>
      <c r="J107" s="20">
        <v>0</v>
      </c>
      <c r="K107" s="93"/>
      <c r="L107" s="21">
        <f t="shared" si="24"/>
        <v>0</v>
      </c>
      <c r="M107" s="21">
        <v>0</v>
      </c>
      <c r="N107" s="87">
        <v>0</v>
      </c>
      <c r="O107" s="62">
        <f t="shared" si="25"/>
        <v>0</v>
      </c>
    </row>
    <row r="108" spans="1:44" outlineLevel="1">
      <c r="A108" s="160"/>
      <c r="B108" s="61" t="s">
        <v>136</v>
      </c>
      <c r="C108" s="4" t="s">
        <v>170</v>
      </c>
      <c r="D108" s="4" t="s">
        <v>71</v>
      </c>
      <c r="E108" s="5" t="s">
        <v>171</v>
      </c>
      <c r="F108" s="4" t="s">
        <v>72</v>
      </c>
      <c r="G108" s="83">
        <v>10.36</v>
      </c>
      <c r="H108" s="91"/>
      <c r="I108" s="20">
        <f t="shared" si="23"/>
        <v>0</v>
      </c>
      <c r="J108" s="20">
        <v>0</v>
      </c>
      <c r="K108" s="93"/>
      <c r="L108" s="21">
        <f t="shared" si="24"/>
        <v>0</v>
      </c>
      <c r="M108" s="21">
        <v>0</v>
      </c>
      <c r="N108" s="87">
        <v>0</v>
      </c>
      <c r="O108" s="62">
        <f t="shared" si="25"/>
        <v>0</v>
      </c>
    </row>
    <row r="109" spans="1:44" outlineLevel="1">
      <c r="A109" s="160"/>
      <c r="B109" s="61" t="s">
        <v>137</v>
      </c>
      <c r="C109" s="4">
        <v>79460</v>
      </c>
      <c r="D109" s="4" t="s">
        <v>71</v>
      </c>
      <c r="E109" s="5" t="s">
        <v>321</v>
      </c>
      <c r="F109" s="4" t="s">
        <v>72</v>
      </c>
      <c r="G109" s="83">
        <v>109.17</v>
      </c>
      <c r="H109" s="91"/>
      <c r="I109" s="20">
        <f t="shared" si="23"/>
        <v>0</v>
      </c>
      <c r="J109" s="20">
        <v>0</v>
      </c>
      <c r="K109" s="93"/>
      <c r="L109" s="21">
        <f t="shared" si="24"/>
        <v>0</v>
      </c>
      <c r="M109" s="21">
        <v>0</v>
      </c>
      <c r="N109" s="21">
        <v>0</v>
      </c>
      <c r="O109" s="62">
        <f t="shared" si="25"/>
        <v>0</v>
      </c>
    </row>
    <row r="110" spans="1:44" outlineLevel="1">
      <c r="A110" s="160"/>
      <c r="B110" s="122" t="s">
        <v>693</v>
      </c>
      <c r="C110" s="123"/>
      <c r="D110" s="123"/>
      <c r="E110" s="123"/>
      <c r="F110" s="123"/>
      <c r="G110" s="178"/>
      <c r="H110" s="67"/>
      <c r="I110" s="125">
        <f>SUM(I104:I109)</f>
        <v>0</v>
      </c>
      <c r="J110" s="125">
        <f t="shared" ref="J110:O110" si="26">SUM(J104:J109)</f>
        <v>0</v>
      </c>
      <c r="K110" s="125"/>
      <c r="L110" s="125">
        <f>SUM(L104:L109)</f>
        <v>0</v>
      </c>
      <c r="M110" s="125">
        <f t="shared" si="26"/>
        <v>0</v>
      </c>
      <c r="N110" s="125">
        <f t="shared" si="26"/>
        <v>0</v>
      </c>
      <c r="O110" s="124">
        <f t="shared" si="26"/>
        <v>0</v>
      </c>
    </row>
    <row r="111" spans="1:44">
      <c r="A111" s="160"/>
      <c r="B111" s="64">
        <v>12</v>
      </c>
      <c r="C111" s="65"/>
      <c r="D111" s="65"/>
      <c r="E111" s="7" t="s">
        <v>38</v>
      </c>
      <c r="F111" s="7"/>
      <c r="G111" s="72"/>
      <c r="H111" s="67"/>
      <c r="I111" s="67"/>
      <c r="J111" s="67"/>
      <c r="K111" s="68"/>
      <c r="L111" s="68"/>
      <c r="M111" s="68"/>
      <c r="N111" s="89"/>
      <c r="O111" s="69"/>
    </row>
    <row r="112" spans="1:44" s="13" customFormat="1" outlineLevel="1">
      <c r="A112" s="160"/>
      <c r="B112" s="64" t="s">
        <v>5</v>
      </c>
      <c r="C112" s="65"/>
      <c r="D112" s="65"/>
      <c r="E112" s="7" t="s">
        <v>13</v>
      </c>
      <c r="F112" s="8"/>
      <c r="G112" s="176"/>
      <c r="H112" s="67"/>
      <c r="I112" s="67"/>
      <c r="J112" s="67"/>
      <c r="K112" s="68"/>
      <c r="L112" s="68"/>
      <c r="M112" s="68"/>
      <c r="N112" s="89"/>
      <c r="O112" s="71"/>
      <c r="P112" s="155"/>
      <c r="Q112" s="155"/>
      <c r="R112" s="155"/>
      <c r="S112" s="155"/>
      <c r="T112" s="155"/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/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</row>
    <row r="113" spans="1:44" s="13" customFormat="1" outlineLevel="1">
      <c r="A113" s="160"/>
      <c r="B113" s="61" t="s">
        <v>413</v>
      </c>
      <c r="C113" s="4">
        <v>89401</v>
      </c>
      <c r="D113" s="4" t="s">
        <v>71</v>
      </c>
      <c r="E113" s="3" t="s">
        <v>322</v>
      </c>
      <c r="F113" s="4" t="s">
        <v>76</v>
      </c>
      <c r="G113" s="83">
        <v>1.2070000000000012</v>
      </c>
      <c r="H113" s="115"/>
      <c r="I113" s="20">
        <f t="shared" ref="I113:I118" si="27">H113*G113</f>
        <v>0</v>
      </c>
      <c r="J113" s="20">
        <v>0</v>
      </c>
      <c r="K113" s="116"/>
      <c r="L113" s="21">
        <f t="shared" ref="L113:L118" si="28">G113*K113</f>
        <v>0</v>
      </c>
      <c r="M113" s="21">
        <v>0</v>
      </c>
      <c r="N113" s="87">
        <v>0</v>
      </c>
      <c r="O113" s="62">
        <f t="shared" ref="O113:O118" si="29">L113+I113</f>
        <v>0</v>
      </c>
      <c r="P113" s="155"/>
      <c r="Q113" s="155"/>
      <c r="R113" s="155"/>
      <c r="S113" s="155"/>
      <c r="T113" s="155"/>
      <c r="U113" s="155"/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/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</row>
    <row r="114" spans="1:44" s="13" customFormat="1" outlineLevel="1">
      <c r="A114" s="160"/>
      <c r="B114" s="61" t="s">
        <v>414</v>
      </c>
      <c r="C114" s="4">
        <v>89446</v>
      </c>
      <c r="D114" s="4" t="s">
        <v>71</v>
      </c>
      <c r="E114" s="3" t="s">
        <v>323</v>
      </c>
      <c r="F114" s="4" t="s">
        <v>76</v>
      </c>
      <c r="G114" s="83">
        <v>8.2230000000000079</v>
      </c>
      <c r="H114" s="115"/>
      <c r="I114" s="20">
        <f t="shared" si="27"/>
        <v>0</v>
      </c>
      <c r="J114" s="20">
        <v>0</v>
      </c>
      <c r="K114" s="116"/>
      <c r="L114" s="21">
        <f t="shared" si="28"/>
        <v>0</v>
      </c>
      <c r="M114" s="21">
        <v>0</v>
      </c>
      <c r="N114" s="87">
        <v>0</v>
      </c>
      <c r="O114" s="62">
        <f t="shared" si="29"/>
        <v>0</v>
      </c>
      <c r="P114" s="155"/>
      <c r="Q114" s="155"/>
      <c r="R114" s="155"/>
      <c r="S114" s="155"/>
      <c r="T114" s="155"/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</row>
    <row r="115" spans="1:44" s="13" customFormat="1" outlineLevel="1">
      <c r="A115" s="160"/>
      <c r="B115" s="61" t="s">
        <v>534</v>
      </c>
      <c r="C115" s="4">
        <v>89447</v>
      </c>
      <c r="D115" s="4" t="s">
        <v>71</v>
      </c>
      <c r="E115" s="3" t="s">
        <v>492</v>
      </c>
      <c r="F115" s="4" t="s">
        <v>76</v>
      </c>
      <c r="G115" s="83">
        <v>0.13550000000000012</v>
      </c>
      <c r="H115" s="115"/>
      <c r="I115" s="20">
        <f t="shared" si="27"/>
        <v>0</v>
      </c>
      <c r="J115" s="20">
        <v>0</v>
      </c>
      <c r="K115" s="116"/>
      <c r="L115" s="21">
        <f t="shared" si="28"/>
        <v>0</v>
      </c>
      <c r="M115" s="21">
        <v>0</v>
      </c>
      <c r="N115" s="87">
        <v>0</v>
      </c>
      <c r="O115" s="62">
        <f t="shared" si="29"/>
        <v>0</v>
      </c>
      <c r="P115" s="155"/>
      <c r="Q115" s="155"/>
      <c r="R115" s="155"/>
      <c r="S115" s="155"/>
      <c r="T115" s="155"/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</row>
    <row r="116" spans="1:44" s="13" customFormat="1" outlineLevel="1">
      <c r="A116" s="160"/>
      <c r="B116" s="61" t="s">
        <v>535</v>
      </c>
      <c r="C116" s="4">
        <v>89449</v>
      </c>
      <c r="D116" s="4" t="s">
        <v>71</v>
      </c>
      <c r="E116" s="3" t="s">
        <v>324</v>
      </c>
      <c r="F116" s="4" t="s">
        <v>76</v>
      </c>
      <c r="G116" s="83">
        <v>3.2465000000000033</v>
      </c>
      <c r="H116" s="115"/>
      <c r="I116" s="20">
        <f t="shared" si="27"/>
        <v>0</v>
      </c>
      <c r="J116" s="20">
        <v>0</v>
      </c>
      <c r="K116" s="116"/>
      <c r="L116" s="21">
        <f t="shared" si="28"/>
        <v>0</v>
      </c>
      <c r="M116" s="21">
        <v>0</v>
      </c>
      <c r="N116" s="87">
        <v>0</v>
      </c>
      <c r="O116" s="62">
        <f t="shared" si="29"/>
        <v>0</v>
      </c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/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</row>
    <row r="117" spans="1:44" s="13" customFormat="1" outlineLevel="1">
      <c r="A117" s="160"/>
      <c r="B117" s="61" t="s">
        <v>536</v>
      </c>
      <c r="C117" s="4">
        <v>89450</v>
      </c>
      <c r="D117" s="4" t="s">
        <v>71</v>
      </c>
      <c r="E117" s="3" t="s">
        <v>325</v>
      </c>
      <c r="F117" s="4" t="s">
        <v>76</v>
      </c>
      <c r="G117" s="83">
        <v>0.96950000000000092</v>
      </c>
      <c r="H117" s="115"/>
      <c r="I117" s="20">
        <f t="shared" si="27"/>
        <v>0</v>
      </c>
      <c r="J117" s="20">
        <v>0</v>
      </c>
      <c r="K117" s="116"/>
      <c r="L117" s="21">
        <f t="shared" si="28"/>
        <v>0</v>
      </c>
      <c r="M117" s="21">
        <v>0</v>
      </c>
      <c r="N117" s="87">
        <v>0</v>
      </c>
      <c r="O117" s="62">
        <f t="shared" si="29"/>
        <v>0</v>
      </c>
      <c r="P117" s="155"/>
      <c r="Q117" s="155"/>
      <c r="R117" s="155"/>
      <c r="S117" s="155"/>
      <c r="T117" s="155"/>
      <c r="U117" s="155"/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/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</row>
    <row r="118" spans="1:44" s="13" customFormat="1" outlineLevel="1">
      <c r="A118" s="160"/>
      <c r="B118" s="61" t="s">
        <v>537</v>
      </c>
      <c r="C118" s="4">
        <v>89451</v>
      </c>
      <c r="D118" s="4" t="s">
        <v>71</v>
      </c>
      <c r="E118" s="3" t="s">
        <v>326</v>
      </c>
      <c r="F118" s="4" t="s">
        <v>76</v>
      </c>
      <c r="G118" s="83">
        <v>8.9905000000000079</v>
      </c>
      <c r="H118" s="115"/>
      <c r="I118" s="20">
        <f t="shared" si="27"/>
        <v>0</v>
      </c>
      <c r="J118" s="20">
        <v>0</v>
      </c>
      <c r="K118" s="116"/>
      <c r="L118" s="21">
        <f t="shared" si="28"/>
        <v>0</v>
      </c>
      <c r="M118" s="21">
        <v>0</v>
      </c>
      <c r="N118" s="87">
        <v>0</v>
      </c>
      <c r="O118" s="62">
        <f t="shared" si="29"/>
        <v>0</v>
      </c>
      <c r="P118" s="155"/>
      <c r="Q118" s="155"/>
      <c r="R118" s="155"/>
      <c r="S118" s="155"/>
      <c r="T118" s="155"/>
      <c r="U118" s="155"/>
      <c r="V118" s="155"/>
      <c r="W118" s="155"/>
      <c r="X118" s="155"/>
      <c r="Y118" s="155"/>
      <c r="Z118" s="155"/>
      <c r="AA118" s="155"/>
      <c r="AB118" s="155"/>
      <c r="AC118" s="155"/>
      <c r="AD118" s="155"/>
      <c r="AE118" s="155"/>
      <c r="AF118" s="155"/>
      <c r="AG118" s="155"/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</row>
    <row r="119" spans="1:44" s="13" customFormat="1" outlineLevel="1">
      <c r="A119" s="160"/>
      <c r="B119" s="64" t="s">
        <v>6</v>
      </c>
      <c r="C119" s="73"/>
      <c r="D119" s="65"/>
      <c r="E119" s="7" t="s">
        <v>486</v>
      </c>
      <c r="F119" s="8"/>
      <c r="G119" s="177">
        <v>0</v>
      </c>
      <c r="H119" s="141"/>
      <c r="I119" s="67">
        <v>0</v>
      </c>
      <c r="J119" s="67">
        <v>0</v>
      </c>
      <c r="K119" s="142"/>
      <c r="L119" s="68">
        <v>0</v>
      </c>
      <c r="M119" s="68">
        <v>0</v>
      </c>
      <c r="N119" s="68">
        <v>0</v>
      </c>
      <c r="O119" s="143">
        <v>0</v>
      </c>
      <c r="P119" s="155"/>
      <c r="Q119" s="155"/>
      <c r="R119" s="155"/>
      <c r="S119" s="155"/>
      <c r="T119" s="155"/>
      <c r="U119" s="155"/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/>
      <c r="AF119" s="155"/>
      <c r="AG119" s="155"/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</row>
    <row r="120" spans="1:44" s="13" customFormat="1" outlineLevel="1">
      <c r="A120" s="160"/>
      <c r="B120" s="133"/>
      <c r="C120" s="134"/>
      <c r="D120" s="135"/>
      <c r="E120" s="136" t="s">
        <v>692</v>
      </c>
      <c r="F120" s="136"/>
      <c r="G120" s="179"/>
      <c r="H120" s="115"/>
      <c r="I120" s="20"/>
      <c r="J120" s="20"/>
      <c r="K120" s="116"/>
      <c r="L120" s="21"/>
      <c r="M120" s="21"/>
      <c r="N120" s="21"/>
      <c r="O120" s="132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</row>
    <row r="121" spans="1:44" s="13" customFormat="1" outlineLevel="1">
      <c r="A121" s="160"/>
      <c r="B121" s="122" t="s">
        <v>693</v>
      </c>
      <c r="C121" s="123"/>
      <c r="D121" s="123"/>
      <c r="E121" s="123"/>
      <c r="F121" s="123"/>
      <c r="G121" s="178"/>
      <c r="H121" s="125"/>
      <c r="I121" s="125">
        <f>SUM(I113:I120)</f>
        <v>0</v>
      </c>
      <c r="J121" s="125">
        <f>SUM(J113:J120)</f>
        <v>0</v>
      </c>
      <c r="K121" s="125"/>
      <c r="L121" s="125"/>
      <c r="M121" s="125">
        <f>SUM(M113:M120)</f>
        <v>0</v>
      </c>
      <c r="N121" s="125">
        <f>SUM(N113:N120)</f>
        <v>0</v>
      </c>
      <c r="O121" s="124">
        <f>SUM(O113:O120)</f>
        <v>0</v>
      </c>
      <c r="P121" s="155"/>
      <c r="Q121" s="155"/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</row>
    <row r="122" spans="1:44" s="13" customFormat="1">
      <c r="A122" s="160"/>
      <c r="B122" s="64">
        <v>13</v>
      </c>
      <c r="C122" s="65"/>
      <c r="D122" s="65"/>
      <c r="E122" s="7" t="s">
        <v>14</v>
      </c>
      <c r="F122" s="8"/>
      <c r="G122" s="176"/>
      <c r="H122" s="67"/>
      <c r="I122" s="67"/>
      <c r="J122" s="67"/>
      <c r="K122" s="68"/>
      <c r="L122" s="68"/>
      <c r="M122" s="68"/>
      <c r="N122" s="89"/>
      <c r="O122" s="69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</row>
    <row r="123" spans="1:44" s="13" customFormat="1">
      <c r="A123" s="160"/>
      <c r="B123" s="64" t="s">
        <v>27</v>
      </c>
      <c r="C123" s="65"/>
      <c r="D123" s="65"/>
      <c r="E123" s="7" t="s">
        <v>39</v>
      </c>
      <c r="F123" s="8"/>
      <c r="G123" s="176"/>
      <c r="H123" s="67"/>
      <c r="I123" s="67"/>
      <c r="J123" s="67"/>
      <c r="K123" s="68"/>
      <c r="L123" s="68"/>
      <c r="M123" s="68"/>
      <c r="N123" s="89"/>
      <c r="O123" s="69"/>
      <c r="P123" s="155"/>
      <c r="Q123" s="155"/>
      <c r="R123" s="155"/>
      <c r="S123" s="155"/>
      <c r="T123" s="155"/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  <c r="AF123" s="155"/>
      <c r="AG123" s="155"/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</row>
    <row r="124" spans="1:44" s="13" customFormat="1">
      <c r="A124" s="160"/>
      <c r="B124" s="59"/>
      <c r="C124" s="11"/>
      <c r="D124" s="11"/>
      <c r="E124" s="3" t="s">
        <v>692</v>
      </c>
      <c r="F124" s="3"/>
      <c r="G124" s="180"/>
      <c r="H124" s="20"/>
      <c r="I124" s="20"/>
      <c r="J124" s="20"/>
      <c r="K124" s="21"/>
      <c r="L124" s="21"/>
      <c r="M124" s="21"/>
      <c r="N124" s="87"/>
      <c r="O124" s="60"/>
      <c r="P124" s="155"/>
      <c r="Q124" s="155"/>
      <c r="R124" s="155"/>
      <c r="S124" s="155"/>
      <c r="T124" s="155"/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</row>
    <row r="125" spans="1:44" s="13" customFormat="1" outlineLevel="1">
      <c r="A125" s="160"/>
      <c r="B125" s="64" t="s">
        <v>8</v>
      </c>
      <c r="C125" s="65"/>
      <c r="D125" s="65"/>
      <c r="E125" s="7" t="s">
        <v>15</v>
      </c>
      <c r="F125" s="8"/>
      <c r="G125" s="177"/>
      <c r="H125" s="119"/>
      <c r="I125" s="67"/>
      <c r="J125" s="67"/>
      <c r="K125" s="120"/>
      <c r="L125" s="68"/>
      <c r="M125" s="68"/>
      <c r="N125" s="89"/>
      <c r="O125" s="71"/>
      <c r="P125" s="155"/>
      <c r="Q125" s="155"/>
      <c r="R125" s="155"/>
      <c r="S125" s="155"/>
      <c r="T125" s="155"/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  <c r="AH125" s="155"/>
      <c r="AI125" s="155"/>
      <c r="AJ125" s="155"/>
      <c r="AK125" s="155"/>
      <c r="AL125" s="155"/>
      <c r="AM125" s="155"/>
      <c r="AN125" s="155"/>
      <c r="AO125" s="155"/>
      <c r="AP125" s="155"/>
      <c r="AQ125" s="155"/>
      <c r="AR125" s="155"/>
    </row>
    <row r="126" spans="1:44" s="13" customFormat="1" outlineLevel="1">
      <c r="A126" s="160"/>
      <c r="B126" s="61" t="s">
        <v>415</v>
      </c>
      <c r="C126" s="18" t="s">
        <v>610</v>
      </c>
      <c r="D126" s="4" t="s">
        <v>591</v>
      </c>
      <c r="E126" s="5" t="s">
        <v>489</v>
      </c>
      <c r="F126" s="4" t="s">
        <v>69</v>
      </c>
      <c r="G126" s="83">
        <v>12</v>
      </c>
      <c r="H126" s="91"/>
      <c r="I126" s="20">
        <f>H126*G126</f>
        <v>0</v>
      </c>
      <c r="J126" s="20">
        <v>0</v>
      </c>
      <c r="K126" s="93"/>
      <c r="L126" s="21">
        <f>G126*K126</f>
        <v>0</v>
      </c>
      <c r="M126" s="21">
        <v>0</v>
      </c>
      <c r="N126" s="87">
        <v>0</v>
      </c>
      <c r="O126" s="62">
        <f>L126+I126</f>
        <v>0</v>
      </c>
      <c r="P126" s="155"/>
      <c r="Q126" s="155"/>
      <c r="R126" s="155"/>
      <c r="S126" s="155"/>
      <c r="T126" s="155"/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  <c r="AH126" s="155"/>
      <c r="AI126" s="155"/>
      <c r="AJ126" s="155"/>
      <c r="AK126" s="155"/>
      <c r="AL126" s="155"/>
      <c r="AM126" s="155"/>
      <c r="AN126" s="155"/>
      <c r="AO126" s="155"/>
      <c r="AP126" s="155"/>
      <c r="AQ126" s="155"/>
      <c r="AR126" s="155"/>
    </row>
    <row r="127" spans="1:44" s="13" customFormat="1" outlineLevel="1">
      <c r="A127" s="160"/>
      <c r="B127" s="122" t="s">
        <v>693</v>
      </c>
      <c r="C127" s="123"/>
      <c r="D127" s="123"/>
      <c r="E127" s="123"/>
      <c r="F127" s="123"/>
      <c r="G127" s="178"/>
      <c r="H127" s="140"/>
      <c r="I127" s="125">
        <f>I126</f>
        <v>0</v>
      </c>
      <c r="J127" s="125">
        <v>0</v>
      </c>
      <c r="K127" s="125"/>
      <c r="L127" s="125">
        <f>L126</f>
        <v>0</v>
      </c>
      <c r="M127" s="125">
        <f>M126</f>
        <v>0</v>
      </c>
      <c r="N127" s="125">
        <f>N126</f>
        <v>0</v>
      </c>
      <c r="O127" s="124">
        <f>O126</f>
        <v>0</v>
      </c>
      <c r="P127" s="155"/>
      <c r="Q127" s="155"/>
      <c r="R127" s="155"/>
      <c r="S127" s="155"/>
      <c r="T127" s="155"/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  <c r="AH127" s="155"/>
      <c r="AI127" s="155"/>
      <c r="AJ127" s="155"/>
      <c r="AK127" s="155"/>
      <c r="AL127" s="155"/>
      <c r="AM127" s="155"/>
      <c r="AN127" s="155"/>
      <c r="AO127" s="155"/>
      <c r="AP127" s="155"/>
      <c r="AQ127" s="155"/>
      <c r="AR127" s="155"/>
    </row>
    <row r="128" spans="1:44" s="13" customFormat="1">
      <c r="A128" s="160"/>
      <c r="B128" s="64">
        <v>14</v>
      </c>
      <c r="C128" s="65"/>
      <c r="D128" s="65"/>
      <c r="E128" s="7" t="s">
        <v>40</v>
      </c>
      <c r="F128" s="7"/>
      <c r="G128" s="72"/>
      <c r="H128" s="114"/>
      <c r="I128" s="67"/>
      <c r="J128" s="67"/>
      <c r="K128" s="114"/>
      <c r="L128" s="68"/>
      <c r="M128" s="68"/>
      <c r="N128" s="89"/>
      <c r="O128" s="69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  <c r="AH128" s="155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</row>
    <row r="129" spans="1:44" s="13" customFormat="1">
      <c r="A129" s="160"/>
      <c r="B129" s="121"/>
      <c r="C129" s="28"/>
      <c r="D129" s="28"/>
      <c r="E129" s="27" t="s">
        <v>692</v>
      </c>
      <c r="F129" s="28"/>
      <c r="G129" s="29"/>
      <c r="H129" s="20"/>
      <c r="I129" s="20"/>
      <c r="J129" s="20"/>
      <c r="K129" s="21"/>
      <c r="L129" s="21"/>
      <c r="M129" s="21"/>
      <c r="N129" s="88"/>
      <c r="O129" s="56"/>
      <c r="P129" s="155"/>
      <c r="Q129" s="155"/>
      <c r="R129" s="155"/>
      <c r="S129" s="155"/>
      <c r="T129" s="155"/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  <c r="AH129" s="155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</row>
    <row r="130" spans="1:44" s="13" customFormat="1">
      <c r="A130" s="160"/>
      <c r="B130" s="64">
        <v>15</v>
      </c>
      <c r="C130" s="65"/>
      <c r="D130" s="65"/>
      <c r="E130" s="7" t="s">
        <v>17</v>
      </c>
      <c r="F130" s="7"/>
      <c r="G130" s="72"/>
      <c r="H130" s="67"/>
      <c r="I130" s="67"/>
      <c r="J130" s="67"/>
      <c r="K130" s="68"/>
      <c r="L130" s="68"/>
      <c r="M130" s="68"/>
      <c r="N130" s="89"/>
      <c r="O130" s="69">
        <v>0</v>
      </c>
      <c r="P130" s="155"/>
      <c r="Q130" s="155"/>
      <c r="R130" s="155"/>
      <c r="S130" s="155"/>
      <c r="T130" s="155"/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155"/>
      <c r="AF130" s="155"/>
      <c r="AG130" s="155"/>
      <c r="AH130" s="155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</row>
    <row r="131" spans="1:44" s="13" customFormat="1" ht="51" outlineLevel="1">
      <c r="A131" s="160"/>
      <c r="B131" s="61" t="s">
        <v>41</v>
      </c>
      <c r="C131" s="18" t="s">
        <v>611</v>
      </c>
      <c r="D131" s="4" t="s">
        <v>591</v>
      </c>
      <c r="E131" s="3" t="s">
        <v>301</v>
      </c>
      <c r="F131" s="4" t="s">
        <v>69</v>
      </c>
      <c r="G131" s="83">
        <v>2</v>
      </c>
      <c r="H131" s="91"/>
      <c r="I131" s="20">
        <f t="shared" ref="I131:I162" si="30">H131*G131</f>
        <v>0</v>
      </c>
      <c r="J131" s="20">
        <v>0</v>
      </c>
      <c r="K131" s="93"/>
      <c r="L131" s="21">
        <f t="shared" ref="L131:L181" si="31">G131*K131</f>
        <v>0</v>
      </c>
      <c r="M131" s="21">
        <v>0</v>
      </c>
      <c r="N131" s="87">
        <v>0</v>
      </c>
      <c r="O131" s="62">
        <f t="shared" ref="O131:O162" si="32">L131+I131</f>
        <v>0</v>
      </c>
      <c r="P131" s="155"/>
      <c r="Q131" s="155"/>
      <c r="R131" s="155"/>
      <c r="S131" s="155"/>
      <c r="T131" s="155"/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  <c r="AH131" s="155"/>
      <c r="AI131" s="155"/>
      <c r="AJ131" s="155"/>
      <c r="AK131" s="155"/>
      <c r="AL131" s="155"/>
      <c r="AM131" s="155"/>
      <c r="AN131" s="155"/>
      <c r="AO131" s="155"/>
      <c r="AP131" s="155"/>
      <c r="AQ131" s="155"/>
      <c r="AR131" s="155"/>
    </row>
    <row r="132" spans="1:44" ht="25.5" outlineLevel="1">
      <c r="A132" s="160"/>
      <c r="B132" s="61" t="s">
        <v>42</v>
      </c>
      <c r="C132" s="4">
        <v>6021</v>
      </c>
      <c r="D132" s="4" t="s">
        <v>71</v>
      </c>
      <c r="E132" s="3" t="s">
        <v>294</v>
      </c>
      <c r="F132" s="4" t="s">
        <v>69</v>
      </c>
      <c r="G132" s="83">
        <v>2</v>
      </c>
      <c r="H132" s="91"/>
      <c r="I132" s="20">
        <f t="shared" si="30"/>
        <v>0</v>
      </c>
      <c r="J132" s="20">
        <v>0</v>
      </c>
      <c r="K132" s="93"/>
      <c r="L132" s="21">
        <f t="shared" si="31"/>
        <v>0</v>
      </c>
      <c r="M132" s="21">
        <v>0</v>
      </c>
      <c r="N132" s="87">
        <v>0</v>
      </c>
      <c r="O132" s="62">
        <f t="shared" si="32"/>
        <v>0</v>
      </c>
    </row>
    <row r="133" spans="1:44" ht="38.25" outlineLevel="1">
      <c r="A133" s="160"/>
      <c r="B133" s="61" t="s">
        <v>43</v>
      </c>
      <c r="C133" s="22">
        <v>72739</v>
      </c>
      <c r="D133" s="4" t="s">
        <v>71</v>
      </c>
      <c r="E133" s="3" t="s">
        <v>216</v>
      </c>
      <c r="F133" s="4" t="s">
        <v>69</v>
      </c>
      <c r="G133" s="83">
        <v>10</v>
      </c>
      <c r="H133" s="91"/>
      <c r="I133" s="20">
        <f t="shared" si="30"/>
        <v>0</v>
      </c>
      <c r="J133" s="20">
        <v>0</v>
      </c>
      <c r="K133" s="93"/>
      <c r="L133" s="21">
        <f t="shared" si="31"/>
        <v>0</v>
      </c>
      <c r="M133" s="21">
        <v>0</v>
      </c>
      <c r="N133" s="87">
        <v>0</v>
      </c>
      <c r="O133" s="62">
        <f t="shared" si="32"/>
        <v>0</v>
      </c>
    </row>
    <row r="134" spans="1:44" ht="25.5" outlineLevel="1">
      <c r="A134" s="160"/>
      <c r="B134" s="61" t="s">
        <v>196</v>
      </c>
      <c r="C134" s="22">
        <v>40729</v>
      </c>
      <c r="D134" s="4" t="s">
        <v>71</v>
      </c>
      <c r="E134" s="3" t="s">
        <v>295</v>
      </c>
      <c r="F134" s="4" t="s">
        <v>69</v>
      </c>
      <c r="G134" s="83">
        <v>14</v>
      </c>
      <c r="H134" s="91"/>
      <c r="I134" s="20">
        <f t="shared" si="30"/>
        <v>0</v>
      </c>
      <c r="J134" s="20">
        <v>0</v>
      </c>
      <c r="K134" s="93"/>
      <c r="L134" s="21">
        <f t="shared" si="31"/>
        <v>0</v>
      </c>
      <c r="M134" s="21">
        <v>0</v>
      </c>
      <c r="N134" s="87">
        <v>0</v>
      </c>
      <c r="O134" s="62">
        <f t="shared" si="32"/>
        <v>0</v>
      </c>
    </row>
    <row r="135" spans="1:44" ht="38.25" outlineLevel="1">
      <c r="A135" s="160"/>
      <c r="B135" s="61" t="s">
        <v>44</v>
      </c>
      <c r="C135" s="4">
        <v>86901</v>
      </c>
      <c r="D135" s="4" t="s">
        <v>71</v>
      </c>
      <c r="E135" s="3" t="s">
        <v>92</v>
      </c>
      <c r="F135" s="4" t="s">
        <v>69</v>
      </c>
      <c r="G135" s="83">
        <v>13</v>
      </c>
      <c r="H135" s="91"/>
      <c r="I135" s="20">
        <f t="shared" si="30"/>
        <v>0</v>
      </c>
      <c r="J135" s="20">
        <v>0</v>
      </c>
      <c r="K135" s="93"/>
      <c r="L135" s="21">
        <f t="shared" si="31"/>
        <v>0</v>
      </c>
      <c r="M135" s="21">
        <v>0</v>
      </c>
      <c r="N135" s="87">
        <v>0</v>
      </c>
      <c r="O135" s="62">
        <f t="shared" si="32"/>
        <v>0</v>
      </c>
    </row>
    <row r="136" spans="1:44" ht="38.25" outlineLevel="1">
      <c r="A136" s="160"/>
      <c r="B136" s="61" t="s">
        <v>45</v>
      </c>
      <c r="C136" s="4">
        <v>89936</v>
      </c>
      <c r="D136" s="4" t="s">
        <v>71</v>
      </c>
      <c r="E136" s="3" t="s">
        <v>95</v>
      </c>
      <c r="F136" s="4" t="s">
        <v>69</v>
      </c>
      <c r="G136" s="83">
        <v>3</v>
      </c>
      <c r="H136" s="91"/>
      <c r="I136" s="20">
        <f t="shared" si="30"/>
        <v>0</v>
      </c>
      <c r="J136" s="20">
        <v>0</v>
      </c>
      <c r="K136" s="93"/>
      <c r="L136" s="21">
        <f t="shared" si="31"/>
        <v>0</v>
      </c>
      <c r="M136" s="21">
        <v>0</v>
      </c>
      <c r="N136" s="87">
        <v>0</v>
      </c>
      <c r="O136" s="62">
        <f t="shared" si="32"/>
        <v>0</v>
      </c>
    </row>
    <row r="137" spans="1:44" ht="51" outlineLevel="1">
      <c r="A137" s="160"/>
      <c r="B137" s="61" t="s">
        <v>46</v>
      </c>
      <c r="C137" s="4">
        <v>86935</v>
      </c>
      <c r="D137" s="4" t="s">
        <v>71</v>
      </c>
      <c r="E137" s="3" t="s">
        <v>96</v>
      </c>
      <c r="F137" s="4" t="s">
        <v>56</v>
      </c>
      <c r="G137" s="83">
        <v>9</v>
      </c>
      <c r="H137" s="91"/>
      <c r="I137" s="20">
        <f t="shared" si="30"/>
        <v>0</v>
      </c>
      <c r="J137" s="20">
        <v>0</v>
      </c>
      <c r="K137" s="93"/>
      <c r="L137" s="21">
        <f t="shared" si="31"/>
        <v>0</v>
      </c>
      <c r="M137" s="21">
        <v>0</v>
      </c>
      <c r="N137" s="87">
        <v>0</v>
      </c>
      <c r="O137" s="62">
        <f t="shared" si="32"/>
        <v>0</v>
      </c>
    </row>
    <row r="138" spans="1:44" ht="25.5" outlineLevel="1">
      <c r="A138" s="160"/>
      <c r="B138" s="61" t="s">
        <v>47</v>
      </c>
      <c r="C138" s="18" t="s">
        <v>612</v>
      </c>
      <c r="D138" s="4" t="s">
        <v>591</v>
      </c>
      <c r="E138" s="3" t="s">
        <v>195</v>
      </c>
      <c r="F138" s="4" t="s">
        <v>69</v>
      </c>
      <c r="G138" s="83">
        <v>2</v>
      </c>
      <c r="H138" s="91"/>
      <c r="I138" s="20">
        <f t="shared" si="30"/>
        <v>0</v>
      </c>
      <c r="J138" s="20">
        <v>0</v>
      </c>
      <c r="K138" s="93"/>
      <c r="L138" s="21">
        <f t="shared" si="31"/>
        <v>0</v>
      </c>
      <c r="M138" s="21">
        <v>0</v>
      </c>
      <c r="N138" s="87">
        <v>0</v>
      </c>
      <c r="O138" s="62">
        <f t="shared" si="32"/>
        <v>0</v>
      </c>
    </row>
    <row r="139" spans="1:44" ht="38.25" outlineLevel="1">
      <c r="A139" s="160"/>
      <c r="B139" s="61" t="s">
        <v>48</v>
      </c>
      <c r="C139" s="18" t="s">
        <v>613</v>
      </c>
      <c r="D139" s="4" t="s">
        <v>591</v>
      </c>
      <c r="E139" s="3" t="s">
        <v>586</v>
      </c>
      <c r="F139" s="4" t="s">
        <v>69</v>
      </c>
      <c r="G139" s="83">
        <v>3</v>
      </c>
      <c r="H139" s="91"/>
      <c r="I139" s="20">
        <f t="shared" si="30"/>
        <v>0</v>
      </c>
      <c r="J139" s="20">
        <v>0</v>
      </c>
      <c r="K139" s="93"/>
      <c r="L139" s="21">
        <f t="shared" si="31"/>
        <v>0</v>
      </c>
      <c r="M139" s="21">
        <v>0</v>
      </c>
      <c r="N139" s="87">
        <v>0</v>
      </c>
      <c r="O139" s="62">
        <f t="shared" si="32"/>
        <v>0</v>
      </c>
    </row>
    <row r="140" spans="1:44" ht="25.5" outlineLevel="1">
      <c r="A140" s="160"/>
      <c r="B140" s="61" t="s">
        <v>49</v>
      </c>
      <c r="C140" s="4">
        <v>86904</v>
      </c>
      <c r="D140" s="4" t="s">
        <v>71</v>
      </c>
      <c r="E140" s="3" t="s">
        <v>297</v>
      </c>
      <c r="F140" s="4" t="s">
        <v>69</v>
      </c>
      <c r="G140" s="83">
        <v>3</v>
      </c>
      <c r="H140" s="90"/>
      <c r="I140" s="20">
        <f t="shared" si="30"/>
        <v>0</v>
      </c>
      <c r="J140" s="20">
        <v>0</v>
      </c>
      <c r="K140" s="93"/>
      <c r="L140" s="21">
        <f t="shared" si="31"/>
        <v>0</v>
      </c>
      <c r="M140" s="21">
        <v>0</v>
      </c>
      <c r="N140" s="87">
        <v>0</v>
      </c>
      <c r="O140" s="62">
        <f t="shared" si="32"/>
        <v>0</v>
      </c>
    </row>
    <row r="141" spans="1:44" ht="25.5" outlineLevel="1">
      <c r="A141" s="160"/>
      <c r="B141" s="61" t="s">
        <v>50</v>
      </c>
      <c r="C141" s="4">
        <v>86919</v>
      </c>
      <c r="D141" s="4" t="s">
        <v>71</v>
      </c>
      <c r="E141" s="3" t="s">
        <v>303</v>
      </c>
      <c r="F141" s="4" t="s">
        <v>69</v>
      </c>
      <c r="G141" s="83">
        <v>5</v>
      </c>
      <c r="H141" s="91"/>
      <c r="I141" s="20">
        <f t="shared" si="30"/>
        <v>0</v>
      </c>
      <c r="J141" s="20">
        <v>0</v>
      </c>
      <c r="K141" s="93"/>
      <c r="L141" s="21">
        <f t="shared" si="31"/>
        <v>0</v>
      </c>
      <c r="M141" s="21">
        <v>0</v>
      </c>
      <c r="N141" s="87">
        <v>0</v>
      </c>
      <c r="O141" s="62">
        <f t="shared" si="32"/>
        <v>0</v>
      </c>
    </row>
    <row r="142" spans="1:44" ht="25.5" outlineLevel="1">
      <c r="A142" s="160"/>
      <c r="B142" s="61" t="s">
        <v>138</v>
      </c>
      <c r="C142" s="4">
        <v>9535</v>
      </c>
      <c r="D142" s="4" t="s">
        <v>71</v>
      </c>
      <c r="E142" s="3" t="s">
        <v>93</v>
      </c>
      <c r="F142" s="4" t="s">
        <v>69</v>
      </c>
      <c r="G142" s="83">
        <v>10</v>
      </c>
      <c r="H142" s="91"/>
      <c r="I142" s="20">
        <f t="shared" si="30"/>
        <v>0</v>
      </c>
      <c r="J142" s="20">
        <v>0</v>
      </c>
      <c r="K142" s="93"/>
      <c r="L142" s="21">
        <f t="shared" si="31"/>
        <v>0</v>
      </c>
      <c r="M142" s="21">
        <v>0</v>
      </c>
      <c r="N142" s="87">
        <v>0</v>
      </c>
      <c r="O142" s="62">
        <f t="shared" si="32"/>
        <v>0</v>
      </c>
    </row>
    <row r="143" spans="1:44" s="13" customFormat="1" ht="25.5" outlineLevel="1">
      <c r="A143" s="38"/>
      <c r="B143" s="61" t="s">
        <v>51</v>
      </c>
      <c r="C143" s="22" t="s">
        <v>614</v>
      </c>
      <c r="D143" s="23" t="s">
        <v>71</v>
      </c>
      <c r="E143" s="3" t="s">
        <v>296</v>
      </c>
      <c r="F143" s="4" t="s">
        <v>69</v>
      </c>
      <c r="G143" s="83">
        <v>2</v>
      </c>
      <c r="H143" s="90"/>
      <c r="I143" s="20">
        <f t="shared" si="30"/>
        <v>0</v>
      </c>
      <c r="J143" s="20">
        <v>0</v>
      </c>
      <c r="K143" s="92"/>
      <c r="L143" s="21">
        <f t="shared" si="31"/>
        <v>0</v>
      </c>
      <c r="M143" s="21">
        <v>0</v>
      </c>
      <c r="N143" s="87">
        <v>0</v>
      </c>
      <c r="O143" s="62">
        <f t="shared" si="32"/>
        <v>0</v>
      </c>
    </row>
    <row r="144" spans="1:44" s="13" customFormat="1" ht="25.5" outlineLevel="1">
      <c r="A144" s="38"/>
      <c r="B144" s="61" t="s">
        <v>52</v>
      </c>
      <c r="C144" s="4" t="s">
        <v>614</v>
      </c>
      <c r="D144" s="4" t="s">
        <v>71</v>
      </c>
      <c r="E144" s="3" t="s">
        <v>709</v>
      </c>
      <c r="F144" s="4" t="s">
        <v>69</v>
      </c>
      <c r="G144" s="83">
        <v>2</v>
      </c>
      <c r="H144" s="90"/>
      <c r="I144" s="20">
        <f t="shared" si="30"/>
        <v>0</v>
      </c>
      <c r="J144" s="20">
        <v>0</v>
      </c>
      <c r="K144" s="92"/>
      <c r="L144" s="21">
        <f t="shared" si="31"/>
        <v>0</v>
      </c>
      <c r="M144" s="21">
        <v>0</v>
      </c>
      <c r="N144" s="87">
        <v>0</v>
      </c>
      <c r="O144" s="62">
        <f t="shared" si="32"/>
        <v>0</v>
      </c>
    </row>
    <row r="145" spans="1:44" s="13" customFormat="1" outlineLevel="1">
      <c r="A145" s="38"/>
      <c r="B145" s="61"/>
      <c r="C145" s="4" t="str">
        <f>C144</f>
        <v>S00000377</v>
      </c>
      <c r="D145" s="4" t="str">
        <f>D144</f>
        <v>SINAPI</v>
      </c>
      <c r="E145" s="3" t="s">
        <v>710</v>
      </c>
      <c r="F145" s="4" t="s">
        <v>711</v>
      </c>
      <c r="G145" s="83">
        <v>2</v>
      </c>
      <c r="H145" s="90"/>
      <c r="I145" s="20">
        <f t="shared" si="30"/>
        <v>0</v>
      </c>
      <c r="J145" s="20"/>
      <c r="K145" s="92"/>
      <c r="L145" s="21">
        <f t="shared" si="31"/>
        <v>0</v>
      </c>
      <c r="M145" s="21"/>
      <c r="N145" s="87"/>
      <c r="O145" s="62">
        <f t="shared" si="32"/>
        <v>0</v>
      </c>
    </row>
    <row r="146" spans="1:44" s="13" customFormat="1" ht="25.5" outlineLevel="1">
      <c r="A146" s="160"/>
      <c r="B146" s="61" t="s">
        <v>53</v>
      </c>
      <c r="C146" s="4">
        <v>152031</v>
      </c>
      <c r="D146" s="4" t="s">
        <v>591</v>
      </c>
      <c r="E146" s="3" t="s">
        <v>585</v>
      </c>
      <c r="F146" s="4" t="s">
        <v>69</v>
      </c>
      <c r="G146" s="83">
        <v>14</v>
      </c>
      <c r="H146" s="91"/>
      <c r="I146" s="20">
        <f t="shared" si="30"/>
        <v>0</v>
      </c>
      <c r="J146" s="20">
        <v>0</v>
      </c>
      <c r="K146" s="93"/>
      <c r="L146" s="21">
        <f t="shared" si="31"/>
        <v>0</v>
      </c>
      <c r="M146" s="21">
        <v>0</v>
      </c>
      <c r="N146" s="87">
        <v>0</v>
      </c>
      <c r="O146" s="62">
        <f t="shared" si="32"/>
        <v>0</v>
      </c>
      <c r="P146" s="155"/>
      <c r="Q146" s="155"/>
      <c r="R146" s="155"/>
      <c r="S146" s="155"/>
      <c r="T146" s="155"/>
      <c r="U146" s="155"/>
      <c r="V146" s="155"/>
      <c r="W146" s="155"/>
      <c r="X146" s="155"/>
      <c r="Y146" s="155"/>
      <c r="Z146" s="155"/>
      <c r="AA146" s="155"/>
      <c r="AB146" s="155"/>
      <c r="AC146" s="155"/>
      <c r="AD146" s="155"/>
      <c r="AE146" s="155"/>
      <c r="AF146" s="155"/>
      <c r="AG146" s="155"/>
      <c r="AH146" s="155"/>
      <c r="AI146" s="155"/>
      <c r="AJ146" s="155"/>
      <c r="AK146" s="155"/>
      <c r="AL146" s="155"/>
      <c r="AM146" s="155"/>
      <c r="AN146" s="155"/>
      <c r="AO146" s="155"/>
      <c r="AP146" s="155"/>
      <c r="AQ146" s="155"/>
      <c r="AR146" s="155"/>
    </row>
    <row r="147" spans="1:44" s="13" customFormat="1" ht="25.5" outlineLevel="1">
      <c r="A147" s="160"/>
      <c r="B147" s="61" t="s">
        <v>54</v>
      </c>
      <c r="C147" s="24" t="s">
        <v>615</v>
      </c>
      <c r="D147" s="22" t="s">
        <v>591</v>
      </c>
      <c r="E147" s="3" t="s">
        <v>584</v>
      </c>
      <c r="F147" s="4" t="s">
        <v>56</v>
      </c>
      <c r="G147" s="83">
        <v>3</v>
      </c>
      <c r="H147" s="91"/>
      <c r="I147" s="20">
        <f t="shared" si="30"/>
        <v>0</v>
      </c>
      <c r="J147" s="20">
        <v>0</v>
      </c>
      <c r="K147" s="93"/>
      <c r="L147" s="21">
        <f t="shared" si="31"/>
        <v>0</v>
      </c>
      <c r="M147" s="21">
        <v>0</v>
      </c>
      <c r="N147" s="87">
        <v>0</v>
      </c>
      <c r="O147" s="62">
        <f t="shared" si="32"/>
        <v>0</v>
      </c>
      <c r="P147" s="155"/>
      <c r="Q147" s="155"/>
      <c r="R147" s="155"/>
      <c r="S147" s="155"/>
      <c r="T147" s="155"/>
      <c r="U147" s="155"/>
      <c r="V147" s="155"/>
      <c r="W147" s="155"/>
      <c r="X147" s="155"/>
      <c r="Y147" s="155"/>
      <c r="Z147" s="155"/>
      <c r="AA147" s="155"/>
      <c r="AB147" s="155"/>
      <c r="AC147" s="155"/>
      <c r="AD147" s="155"/>
      <c r="AE147" s="155"/>
      <c r="AF147" s="155"/>
      <c r="AG147" s="155"/>
      <c r="AH147" s="155"/>
      <c r="AI147" s="155"/>
      <c r="AJ147" s="155"/>
      <c r="AK147" s="155"/>
      <c r="AL147" s="155"/>
      <c r="AM147" s="155"/>
      <c r="AN147" s="155"/>
      <c r="AO147" s="155"/>
      <c r="AP147" s="155"/>
      <c r="AQ147" s="155"/>
      <c r="AR147" s="155"/>
    </row>
    <row r="148" spans="1:44" s="13" customFormat="1" ht="25.5" outlineLevel="1">
      <c r="A148" s="160"/>
      <c r="B148" s="61" t="s">
        <v>55</v>
      </c>
      <c r="C148" s="18" t="s">
        <v>616</v>
      </c>
      <c r="D148" s="4" t="s">
        <v>591</v>
      </c>
      <c r="E148" s="3" t="s">
        <v>583</v>
      </c>
      <c r="F148" s="4" t="s">
        <v>69</v>
      </c>
      <c r="G148" s="83">
        <v>2</v>
      </c>
      <c r="H148" s="91"/>
      <c r="I148" s="20">
        <f t="shared" si="30"/>
        <v>0</v>
      </c>
      <c r="J148" s="20">
        <v>0</v>
      </c>
      <c r="K148" s="93"/>
      <c r="L148" s="21">
        <f t="shared" si="31"/>
        <v>0</v>
      </c>
      <c r="M148" s="21">
        <v>0</v>
      </c>
      <c r="N148" s="87">
        <v>0</v>
      </c>
      <c r="O148" s="62">
        <f t="shared" si="32"/>
        <v>0</v>
      </c>
      <c r="P148" s="155"/>
      <c r="Q148" s="155"/>
      <c r="R148" s="155"/>
      <c r="S148" s="155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155"/>
      <c r="AF148" s="155"/>
      <c r="AG148" s="155"/>
      <c r="AH148" s="155"/>
      <c r="AI148" s="155"/>
      <c r="AJ148" s="155"/>
      <c r="AK148" s="155"/>
      <c r="AL148" s="155"/>
      <c r="AM148" s="155"/>
      <c r="AN148" s="155"/>
      <c r="AO148" s="155"/>
      <c r="AP148" s="155"/>
      <c r="AQ148" s="155"/>
      <c r="AR148" s="155"/>
    </row>
    <row r="149" spans="1:44" ht="25.5" outlineLevel="1">
      <c r="A149" s="160"/>
      <c r="B149" s="61" t="s">
        <v>490</v>
      </c>
      <c r="C149" s="18" t="s">
        <v>617</v>
      </c>
      <c r="D149" s="4" t="s">
        <v>591</v>
      </c>
      <c r="E149" s="3" t="s">
        <v>582</v>
      </c>
      <c r="F149" s="4" t="s">
        <v>69</v>
      </c>
      <c r="G149" s="83">
        <v>2</v>
      </c>
      <c r="H149" s="91"/>
      <c r="I149" s="20">
        <f t="shared" si="30"/>
        <v>0</v>
      </c>
      <c r="J149" s="20">
        <v>0</v>
      </c>
      <c r="K149" s="93"/>
      <c r="L149" s="21">
        <f t="shared" si="31"/>
        <v>0</v>
      </c>
      <c r="M149" s="21">
        <v>0</v>
      </c>
      <c r="N149" s="87">
        <v>0</v>
      </c>
      <c r="O149" s="62">
        <f t="shared" si="32"/>
        <v>0</v>
      </c>
    </row>
    <row r="150" spans="1:44" ht="38.25" outlineLevel="1">
      <c r="A150" s="160"/>
      <c r="B150" s="61" t="s">
        <v>139</v>
      </c>
      <c r="C150" s="4">
        <v>153441</v>
      </c>
      <c r="D150" s="4" t="s">
        <v>71</v>
      </c>
      <c r="E150" s="3" t="s">
        <v>94</v>
      </c>
      <c r="F150" s="4" t="s">
        <v>69</v>
      </c>
      <c r="G150" s="83">
        <v>10</v>
      </c>
      <c r="H150" s="91"/>
      <c r="I150" s="20">
        <f t="shared" si="30"/>
        <v>0</v>
      </c>
      <c r="J150" s="20">
        <v>0</v>
      </c>
      <c r="K150" s="93"/>
      <c r="L150" s="21">
        <f t="shared" si="31"/>
        <v>0</v>
      </c>
      <c r="M150" s="21">
        <v>0</v>
      </c>
      <c r="N150" s="87">
        <v>0</v>
      </c>
      <c r="O150" s="62">
        <f t="shared" si="32"/>
        <v>0</v>
      </c>
    </row>
    <row r="151" spans="1:44" ht="25.5" outlineLevel="1">
      <c r="A151" s="160"/>
      <c r="B151" s="61" t="s">
        <v>140</v>
      </c>
      <c r="C151" s="4">
        <v>86909</v>
      </c>
      <c r="D151" s="4" t="s">
        <v>71</v>
      </c>
      <c r="E151" s="3" t="s">
        <v>97</v>
      </c>
      <c r="F151" s="4" t="s">
        <v>69</v>
      </c>
      <c r="G151" s="83">
        <v>12</v>
      </c>
      <c r="H151" s="91"/>
      <c r="I151" s="20">
        <f t="shared" si="30"/>
        <v>0</v>
      </c>
      <c r="J151" s="20">
        <v>0</v>
      </c>
      <c r="K151" s="93"/>
      <c r="L151" s="21">
        <f t="shared" si="31"/>
        <v>0</v>
      </c>
      <c r="M151" s="21">
        <v>0</v>
      </c>
      <c r="N151" s="87">
        <v>0</v>
      </c>
      <c r="O151" s="62">
        <f t="shared" si="32"/>
        <v>0</v>
      </c>
    </row>
    <row r="152" spans="1:44" outlineLevel="1">
      <c r="A152" s="160"/>
      <c r="B152" s="61" t="s">
        <v>141</v>
      </c>
      <c r="C152" s="4">
        <v>86916</v>
      </c>
      <c r="D152" s="4" t="s">
        <v>71</v>
      </c>
      <c r="E152" s="3" t="s">
        <v>302</v>
      </c>
      <c r="F152" s="4" t="s">
        <v>69</v>
      </c>
      <c r="G152" s="83">
        <v>11</v>
      </c>
      <c r="H152" s="91"/>
      <c r="I152" s="20">
        <f t="shared" si="30"/>
        <v>0</v>
      </c>
      <c r="J152" s="20">
        <v>0</v>
      </c>
      <c r="K152" s="93"/>
      <c r="L152" s="21">
        <f t="shared" si="31"/>
        <v>0</v>
      </c>
      <c r="M152" s="21">
        <v>0</v>
      </c>
      <c r="N152" s="87">
        <v>0</v>
      </c>
      <c r="O152" s="62">
        <f t="shared" si="32"/>
        <v>0</v>
      </c>
    </row>
    <row r="153" spans="1:44" ht="25.5" outlineLevel="1">
      <c r="A153" s="160"/>
      <c r="B153" s="61" t="s">
        <v>298</v>
      </c>
      <c r="C153" s="4">
        <v>86906</v>
      </c>
      <c r="D153" s="4" t="s">
        <v>71</v>
      </c>
      <c r="E153" s="3" t="s">
        <v>91</v>
      </c>
      <c r="F153" s="4" t="s">
        <v>69</v>
      </c>
      <c r="G153" s="83">
        <v>19</v>
      </c>
      <c r="H153" s="91"/>
      <c r="I153" s="20">
        <f t="shared" si="30"/>
        <v>0</v>
      </c>
      <c r="J153" s="20">
        <v>0</v>
      </c>
      <c r="K153" s="93"/>
      <c r="L153" s="21">
        <f t="shared" si="31"/>
        <v>0</v>
      </c>
      <c r="M153" s="21">
        <v>0</v>
      </c>
      <c r="N153" s="87">
        <v>0</v>
      </c>
      <c r="O153" s="62">
        <f t="shared" si="32"/>
        <v>0</v>
      </c>
    </row>
    <row r="154" spans="1:44" ht="25.5" outlineLevel="1">
      <c r="A154" s="160"/>
      <c r="B154" s="61" t="s">
        <v>142</v>
      </c>
      <c r="C154" s="18" t="s">
        <v>618</v>
      </c>
      <c r="D154" s="4" t="s">
        <v>591</v>
      </c>
      <c r="E154" s="3" t="s">
        <v>581</v>
      </c>
      <c r="F154" s="4" t="s">
        <v>69</v>
      </c>
      <c r="G154" s="83">
        <v>17</v>
      </c>
      <c r="H154" s="91"/>
      <c r="I154" s="20">
        <f t="shared" si="30"/>
        <v>0</v>
      </c>
      <c r="J154" s="20">
        <v>0</v>
      </c>
      <c r="K154" s="93"/>
      <c r="L154" s="21">
        <f t="shared" si="31"/>
        <v>0</v>
      </c>
      <c r="M154" s="21">
        <v>0</v>
      </c>
      <c r="N154" s="87">
        <v>0</v>
      </c>
      <c r="O154" s="62">
        <f t="shared" si="32"/>
        <v>0</v>
      </c>
    </row>
    <row r="155" spans="1:44" ht="25.5" outlineLevel="1">
      <c r="A155" s="160"/>
      <c r="B155" s="61" t="s">
        <v>143</v>
      </c>
      <c r="C155" s="25" t="s">
        <v>619</v>
      </c>
      <c r="D155" s="23" t="s">
        <v>591</v>
      </c>
      <c r="E155" s="3" t="s">
        <v>580</v>
      </c>
      <c r="F155" s="4" t="s">
        <v>69</v>
      </c>
      <c r="G155" s="83">
        <v>13</v>
      </c>
      <c r="H155" s="91"/>
      <c r="I155" s="20">
        <f t="shared" si="30"/>
        <v>0</v>
      </c>
      <c r="J155" s="20">
        <v>0</v>
      </c>
      <c r="K155" s="93"/>
      <c r="L155" s="21">
        <f t="shared" si="31"/>
        <v>0</v>
      </c>
      <c r="M155" s="21">
        <v>0</v>
      </c>
      <c r="N155" s="87">
        <v>0</v>
      </c>
      <c r="O155" s="62">
        <f t="shared" si="32"/>
        <v>0</v>
      </c>
    </row>
    <row r="156" spans="1:44" ht="25.5" outlineLevel="1">
      <c r="A156" s="160"/>
      <c r="B156" s="61" t="s">
        <v>144</v>
      </c>
      <c r="C156" s="18" t="s">
        <v>620</v>
      </c>
      <c r="D156" s="4" t="s">
        <v>591</v>
      </c>
      <c r="E156" s="3" t="s">
        <v>579</v>
      </c>
      <c r="F156" s="4" t="s">
        <v>69</v>
      </c>
      <c r="G156" s="83">
        <v>6</v>
      </c>
      <c r="H156" s="91"/>
      <c r="I156" s="20">
        <f t="shared" si="30"/>
        <v>0</v>
      </c>
      <c r="J156" s="20">
        <v>0</v>
      </c>
      <c r="K156" s="93"/>
      <c r="L156" s="21">
        <f t="shared" si="31"/>
        <v>0</v>
      </c>
      <c r="M156" s="21">
        <v>0</v>
      </c>
      <c r="N156" s="87">
        <v>0</v>
      </c>
      <c r="O156" s="62">
        <f t="shared" si="32"/>
        <v>0</v>
      </c>
    </row>
    <row r="157" spans="1:44" ht="25.5" outlineLevel="1">
      <c r="A157" s="160"/>
      <c r="B157" s="61" t="s">
        <v>145</v>
      </c>
      <c r="C157" s="18" t="s">
        <v>621</v>
      </c>
      <c r="D157" s="4" t="s">
        <v>591</v>
      </c>
      <c r="E157" s="5" t="s">
        <v>578</v>
      </c>
      <c r="F157" s="4" t="s">
        <v>69</v>
      </c>
      <c r="G157" s="83">
        <v>3</v>
      </c>
      <c r="H157" s="91"/>
      <c r="I157" s="20">
        <f t="shared" si="30"/>
        <v>0</v>
      </c>
      <c r="J157" s="20">
        <v>0</v>
      </c>
      <c r="K157" s="93"/>
      <c r="L157" s="21">
        <f t="shared" si="31"/>
        <v>0</v>
      </c>
      <c r="M157" s="21">
        <v>0</v>
      </c>
      <c r="N157" s="87">
        <v>0</v>
      </c>
      <c r="O157" s="62">
        <f t="shared" si="32"/>
        <v>0</v>
      </c>
    </row>
    <row r="158" spans="1:44" ht="25.5" outlineLevel="1">
      <c r="A158" s="160"/>
      <c r="B158" s="61" t="s">
        <v>299</v>
      </c>
      <c r="C158" s="18" t="s">
        <v>622</v>
      </c>
      <c r="D158" s="4" t="s">
        <v>591</v>
      </c>
      <c r="E158" s="5" t="s">
        <v>577</v>
      </c>
      <c r="F158" s="4" t="s">
        <v>69</v>
      </c>
      <c r="G158" s="83">
        <v>1</v>
      </c>
      <c r="H158" s="91"/>
      <c r="I158" s="20">
        <f t="shared" si="30"/>
        <v>0</v>
      </c>
      <c r="J158" s="20">
        <v>0</v>
      </c>
      <c r="K158" s="93"/>
      <c r="L158" s="21">
        <f t="shared" si="31"/>
        <v>0</v>
      </c>
      <c r="M158" s="21">
        <v>0</v>
      </c>
      <c r="N158" s="87">
        <v>0</v>
      </c>
      <c r="O158" s="62">
        <f t="shared" si="32"/>
        <v>0</v>
      </c>
    </row>
    <row r="159" spans="1:44" ht="25.5" outlineLevel="1">
      <c r="A159" s="160"/>
      <c r="B159" s="61" t="s">
        <v>300</v>
      </c>
      <c r="C159" s="4">
        <v>152035</v>
      </c>
      <c r="D159" s="4" t="s">
        <v>591</v>
      </c>
      <c r="E159" s="3" t="s">
        <v>576</v>
      </c>
      <c r="F159" s="4" t="s">
        <v>69</v>
      </c>
      <c r="G159" s="83">
        <v>10</v>
      </c>
      <c r="H159" s="91"/>
      <c r="I159" s="20">
        <f t="shared" si="30"/>
        <v>0</v>
      </c>
      <c r="J159" s="20">
        <v>0</v>
      </c>
      <c r="K159" s="93"/>
      <c r="L159" s="21">
        <f t="shared" si="31"/>
        <v>0</v>
      </c>
      <c r="M159" s="21">
        <v>0</v>
      </c>
      <c r="N159" s="87">
        <v>0</v>
      </c>
      <c r="O159" s="62">
        <f t="shared" si="32"/>
        <v>0</v>
      </c>
    </row>
    <row r="160" spans="1:44" outlineLevel="1">
      <c r="A160" s="160"/>
      <c r="B160" s="61" t="s">
        <v>567</v>
      </c>
      <c r="C160" s="18" t="s">
        <v>623</v>
      </c>
      <c r="D160" s="4" t="s">
        <v>591</v>
      </c>
      <c r="E160" s="5" t="s">
        <v>575</v>
      </c>
      <c r="F160" s="4" t="s">
        <v>69</v>
      </c>
      <c r="G160" s="83">
        <v>1</v>
      </c>
      <c r="H160" s="91"/>
      <c r="I160" s="20">
        <f t="shared" si="30"/>
        <v>0</v>
      </c>
      <c r="J160" s="20">
        <v>0</v>
      </c>
      <c r="K160" s="93"/>
      <c r="L160" s="21">
        <f t="shared" si="31"/>
        <v>0</v>
      </c>
      <c r="M160" s="21">
        <v>0</v>
      </c>
      <c r="N160" s="87">
        <v>0</v>
      </c>
      <c r="O160" s="62">
        <f t="shared" si="32"/>
        <v>0</v>
      </c>
    </row>
    <row r="161" spans="1:44" outlineLevel="1">
      <c r="A161" s="160"/>
      <c r="B161" s="61" t="s">
        <v>568</v>
      </c>
      <c r="C161" s="18" t="s">
        <v>624</v>
      </c>
      <c r="D161" s="4" t="s">
        <v>591</v>
      </c>
      <c r="E161" s="5" t="s">
        <v>574</v>
      </c>
      <c r="F161" s="4" t="s">
        <v>69</v>
      </c>
      <c r="G161" s="83">
        <v>94</v>
      </c>
      <c r="H161" s="91"/>
      <c r="I161" s="20">
        <f t="shared" si="30"/>
        <v>0</v>
      </c>
      <c r="J161" s="20">
        <v>0</v>
      </c>
      <c r="K161" s="93"/>
      <c r="L161" s="21">
        <f t="shared" si="31"/>
        <v>0</v>
      </c>
      <c r="M161" s="21">
        <v>0</v>
      </c>
      <c r="N161" s="87">
        <v>0</v>
      </c>
      <c r="O161" s="62">
        <f t="shared" si="32"/>
        <v>0</v>
      </c>
    </row>
    <row r="162" spans="1:44" ht="25.5" outlineLevel="1">
      <c r="A162" s="160"/>
      <c r="B162" s="61" t="s">
        <v>569</v>
      </c>
      <c r="C162" s="4" t="s">
        <v>177</v>
      </c>
      <c r="D162" s="4" t="s">
        <v>71</v>
      </c>
      <c r="E162" s="5" t="s">
        <v>304</v>
      </c>
      <c r="F162" s="4" t="s">
        <v>76</v>
      </c>
      <c r="G162" s="83">
        <v>9.9</v>
      </c>
      <c r="H162" s="91"/>
      <c r="I162" s="20">
        <f t="shared" si="30"/>
        <v>0</v>
      </c>
      <c r="J162" s="20">
        <v>0</v>
      </c>
      <c r="K162" s="93"/>
      <c r="L162" s="21">
        <f t="shared" si="31"/>
        <v>0</v>
      </c>
      <c r="M162" s="21">
        <v>0</v>
      </c>
      <c r="N162" s="87">
        <v>0</v>
      </c>
      <c r="O162" s="62">
        <f t="shared" si="32"/>
        <v>0</v>
      </c>
    </row>
    <row r="163" spans="1:44" outlineLevel="1">
      <c r="A163" s="160"/>
      <c r="B163" s="122" t="s">
        <v>693</v>
      </c>
      <c r="C163" s="123"/>
      <c r="D163" s="123"/>
      <c r="E163" s="123"/>
      <c r="F163" s="123"/>
      <c r="G163" s="178"/>
      <c r="H163" s="67"/>
      <c r="I163" s="125">
        <f>SUM(I131:I162)</f>
        <v>0</v>
      </c>
      <c r="J163" s="125">
        <f t="shared" ref="J163:O163" si="33">SUM(J131:J162)</f>
        <v>0</v>
      </c>
      <c r="K163" s="125"/>
      <c r="L163" s="125">
        <f t="shared" si="33"/>
        <v>0</v>
      </c>
      <c r="M163" s="125">
        <f t="shared" si="33"/>
        <v>0</v>
      </c>
      <c r="N163" s="125">
        <f t="shared" si="33"/>
        <v>0</v>
      </c>
      <c r="O163" s="124">
        <f t="shared" si="33"/>
        <v>0</v>
      </c>
    </row>
    <row r="164" spans="1:44">
      <c r="A164" s="160"/>
      <c r="B164" s="64">
        <v>16</v>
      </c>
      <c r="C164" s="66"/>
      <c r="D164" s="66"/>
      <c r="E164" s="7" t="s">
        <v>131</v>
      </c>
      <c r="F164" s="7"/>
      <c r="G164" s="72"/>
      <c r="H164" s="67"/>
      <c r="I164" s="67"/>
      <c r="J164" s="67"/>
      <c r="K164" s="68"/>
      <c r="L164" s="68"/>
      <c r="M164" s="68"/>
      <c r="N164" s="89"/>
      <c r="O164" s="69"/>
    </row>
    <row r="165" spans="1:44" outlineLevel="1">
      <c r="A165" s="160"/>
      <c r="B165" s="61" t="s">
        <v>146</v>
      </c>
      <c r="C165" s="4">
        <v>85014</v>
      </c>
      <c r="D165" s="4" t="s">
        <v>71</v>
      </c>
      <c r="E165" s="3" t="s">
        <v>313</v>
      </c>
      <c r="F165" s="4" t="s">
        <v>72</v>
      </c>
      <c r="G165" s="83">
        <v>0.32</v>
      </c>
      <c r="H165" s="93"/>
      <c r="I165" s="20">
        <f t="shared" ref="I165:I181" si="34">H165*G165</f>
        <v>0</v>
      </c>
      <c r="J165" s="20">
        <v>0</v>
      </c>
      <c r="K165" s="93"/>
      <c r="L165" s="21">
        <f t="shared" si="31"/>
        <v>0</v>
      </c>
      <c r="M165" s="21">
        <v>0</v>
      </c>
      <c r="N165" s="87">
        <v>0</v>
      </c>
      <c r="O165" s="183">
        <f t="shared" ref="O165:O181" si="35">L165+I165</f>
        <v>0</v>
      </c>
    </row>
    <row r="166" spans="1:44" s="13" customFormat="1" outlineLevel="1">
      <c r="A166" s="38"/>
      <c r="B166" s="61" t="s">
        <v>147</v>
      </c>
      <c r="C166" s="4" t="s">
        <v>625</v>
      </c>
      <c r="D166" s="4" t="s">
        <v>71</v>
      </c>
      <c r="E166" s="3" t="s">
        <v>98</v>
      </c>
      <c r="F166" s="4" t="s">
        <v>69</v>
      </c>
      <c r="G166" s="4">
        <v>4</v>
      </c>
      <c r="H166" s="92"/>
      <c r="I166" s="20">
        <f t="shared" si="34"/>
        <v>0</v>
      </c>
      <c r="J166" s="20">
        <v>0</v>
      </c>
      <c r="K166" s="92"/>
      <c r="L166" s="21">
        <f t="shared" si="31"/>
        <v>0</v>
      </c>
      <c r="M166" s="21">
        <v>0</v>
      </c>
      <c r="N166" s="87">
        <v>0</v>
      </c>
      <c r="O166" s="183">
        <f t="shared" si="35"/>
        <v>0</v>
      </c>
    </row>
    <row r="167" spans="1:44" s="13" customFormat="1" outlineLevel="1">
      <c r="A167" s="38"/>
      <c r="B167" s="61" t="s">
        <v>148</v>
      </c>
      <c r="C167" s="4" t="s">
        <v>626</v>
      </c>
      <c r="D167" s="4" t="s">
        <v>71</v>
      </c>
      <c r="E167" s="3" t="s">
        <v>227</v>
      </c>
      <c r="F167" s="4" t="s">
        <v>69</v>
      </c>
      <c r="G167" s="4">
        <v>3</v>
      </c>
      <c r="H167" s="92"/>
      <c r="I167" s="20">
        <f t="shared" si="34"/>
        <v>0</v>
      </c>
      <c r="J167" s="20">
        <v>0</v>
      </c>
      <c r="K167" s="92"/>
      <c r="L167" s="21">
        <f t="shared" si="31"/>
        <v>0</v>
      </c>
      <c r="M167" s="21">
        <v>0</v>
      </c>
      <c r="N167" s="87">
        <v>0</v>
      </c>
      <c r="O167" s="183">
        <f t="shared" si="35"/>
        <v>0</v>
      </c>
    </row>
    <row r="168" spans="1:44" s="13" customFormat="1" outlineLevel="1">
      <c r="A168" s="38"/>
      <c r="B168" s="61" t="s">
        <v>149</v>
      </c>
      <c r="C168" s="4" t="s">
        <v>627</v>
      </c>
      <c r="D168" s="4" t="s">
        <v>71</v>
      </c>
      <c r="E168" s="3" t="s">
        <v>228</v>
      </c>
      <c r="F168" s="4" t="s">
        <v>69</v>
      </c>
      <c r="G168" s="4">
        <v>6</v>
      </c>
      <c r="H168" s="92"/>
      <c r="I168" s="20">
        <f t="shared" si="34"/>
        <v>0</v>
      </c>
      <c r="J168" s="20">
        <v>0</v>
      </c>
      <c r="K168" s="92"/>
      <c r="L168" s="21">
        <f t="shared" si="31"/>
        <v>0</v>
      </c>
      <c r="M168" s="21">
        <v>0</v>
      </c>
      <c r="N168" s="87">
        <v>0</v>
      </c>
      <c r="O168" s="183">
        <f t="shared" si="35"/>
        <v>0</v>
      </c>
    </row>
    <row r="169" spans="1:44" s="13" customFormat="1" outlineLevel="1">
      <c r="A169" s="38"/>
      <c r="B169" s="61" t="s">
        <v>223</v>
      </c>
      <c r="C169" s="4" t="s">
        <v>628</v>
      </c>
      <c r="D169" s="4" t="s">
        <v>71</v>
      </c>
      <c r="E169" s="3" t="s">
        <v>231</v>
      </c>
      <c r="F169" s="4" t="s">
        <v>69</v>
      </c>
      <c r="G169" s="4">
        <v>4</v>
      </c>
      <c r="H169" s="92"/>
      <c r="I169" s="20">
        <f t="shared" si="34"/>
        <v>0</v>
      </c>
      <c r="J169" s="20">
        <v>0</v>
      </c>
      <c r="K169" s="92"/>
      <c r="L169" s="21">
        <f t="shared" si="31"/>
        <v>0</v>
      </c>
      <c r="M169" s="21">
        <v>0</v>
      </c>
      <c r="N169" s="87">
        <v>0</v>
      </c>
      <c r="O169" s="183">
        <f t="shared" si="35"/>
        <v>0</v>
      </c>
    </row>
    <row r="170" spans="1:44" s="13" customFormat="1" outlineLevel="1">
      <c r="A170" s="38"/>
      <c r="B170" s="61" t="s">
        <v>224</v>
      </c>
      <c r="C170" s="4" t="s">
        <v>629</v>
      </c>
      <c r="D170" s="4" t="s">
        <v>71</v>
      </c>
      <c r="E170" s="3" t="s">
        <v>237</v>
      </c>
      <c r="F170" s="4" t="s">
        <v>69</v>
      </c>
      <c r="G170" s="4">
        <v>4</v>
      </c>
      <c r="H170" s="92"/>
      <c r="I170" s="20">
        <f t="shared" si="34"/>
        <v>0</v>
      </c>
      <c r="J170" s="20">
        <v>0</v>
      </c>
      <c r="K170" s="92"/>
      <c r="L170" s="21">
        <f t="shared" si="31"/>
        <v>0</v>
      </c>
      <c r="M170" s="21">
        <v>0</v>
      </c>
      <c r="N170" s="87">
        <v>0</v>
      </c>
      <c r="O170" s="183">
        <f t="shared" si="35"/>
        <v>0</v>
      </c>
    </row>
    <row r="171" spans="1:44" s="13" customFormat="1" outlineLevel="1">
      <c r="A171" s="38"/>
      <c r="B171" s="61" t="s">
        <v>240</v>
      </c>
      <c r="C171" s="4" t="s">
        <v>630</v>
      </c>
      <c r="D171" s="4" t="s">
        <v>71</v>
      </c>
      <c r="E171" s="3" t="s">
        <v>229</v>
      </c>
      <c r="F171" s="4" t="s">
        <v>69</v>
      </c>
      <c r="G171" s="4">
        <v>1</v>
      </c>
      <c r="H171" s="92"/>
      <c r="I171" s="20">
        <f t="shared" si="34"/>
        <v>0</v>
      </c>
      <c r="J171" s="20">
        <v>0</v>
      </c>
      <c r="K171" s="92"/>
      <c r="L171" s="21">
        <f t="shared" si="31"/>
        <v>0</v>
      </c>
      <c r="M171" s="21">
        <v>0</v>
      </c>
      <c r="N171" s="87">
        <v>0</v>
      </c>
      <c r="O171" s="183">
        <f t="shared" si="35"/>
        <v>0</v>
      </c>
    </row>
    <row r="172" spans="1:44" s="13" customFormat="1" outlineLevel="1">
      <c r="A172" s="38"/>
      <c r="B172" s="61" t="s">
        <v>241</v>
      </c>
      <c r="C172" s="4">
        <v>10432</v>
      </c>
      <c r="D172" s="4" t="s">
        <v>591</v>
      </c>
      <c r="E172" s="3" t="s">
        <v>230</v>
      </c>
      <c r="F172" s="4" t="s">
        <v>69</v>
      </c>
      <c r="G172" s="4">
        <v>1</v>
      </c>
      <c r="H172" s="92"/>
      <c r="I172" s="20">
        <f t="shared" si="34"/>
        <v>0</v>
      </c>
      <c r="J172" s="20">
        <v>0</v>
      </c>
      <c r="K172" s="92"/>
      <c r="L172" s="21">
        <f t="shared" si="31"/>
        <v>0</v>
      </c>
      <c r="M172" s="21">
        <v>0</v>
      </c>
      <c r="N172" s="87">
        <v>0</v>
      </c>
      <c r="O172" s="183">
        <f t="shared" si="35"/>
        <v>0</v>
      </c>
    </row>
    <row r="173" spans="1:44" s="13" customFormat="1" outlineLevel="1">
      <c r="A173" s="160"/>
      <c r="B173" s="61" t="s">
        <v>242</v>
      </c>
      <c r="C173" s="4">
        <v>92953</v>
      </c>
      <c r="D173" s="4" t="s">
        <v>71</v>
      </c>
      <c r="E173" s="3" t="s">
        <v>232</v>
      </c>
      <c r="F173" s="4" t="s">
        <v>69</v>
      </c>
      <c r="G173" s="83">
        <v>2</v>
      </c>
      <c r="H173" s="95"/>
      <c r="I173" s="20">
        <f t="shared" si="34"/>
        <v>0</v>
      </c>
      <c r="J173" s="20">
        <v>0</v>
      </c>
      <c r="K173" s="93"/>
      <c r="L173" s="21">
        <f t="shared" si="31"/>
        <v>0</v>
      </c>
      <c r="M173" s="21">
        <v>0</v>
      </c>
      <c r="N173" s="87">
        <v>0</v>
      </c>
      <c r="O173" s="183">
        <f t="shared" si="35"/>
        <v>0</v>
      </c>
      <c r="P173" s="155"/>
      <c r="Q173" s="155"/>
      <c r="R173" s="155"/>
      <c r="S173" s="155"/>
      <c r="T173" s="155"/>
      <c r="U173" s="155"/>
      <c r="V173" s="155"/>
      <c r="W173" s="155"/>
      <c r="X173" s="155"/>
      <c r="Y173" s="155"/>
      <c r="Z173" s="155"/>
      <c r="AA173" s="155"/>
      <c r="AB173" s="155"/>
      <c r="AC173" s="155"/>
      <c r="AD173" s="155"/>
      <c r="AE173" s="155"/>
      <c r="AF173" s="155"/>
      <c r="AG173" s="155"/>
      <c r="AH173" s="155"/>
      <c r="AI173" s="155"/>
      <c r="AJ173" s="155"/>
      <c r="AK173" s="155"/>
      <c r="AL173" s="155"/>
      <c r="AM173" s="155"/>
      <c r="AN173" s="155"/>
      <c r="AO173" s="155"/>
      <c r="AP173" s="155"/>
      <c r="AQ173" s="155"/>
      <c r="AR173" s="155"/>
    </row>
    <row r="174" spans="1:44" s="13" customFormat="1" outlineLevel="1">
      <c r="A174" s="160"/>
      <c r="B174" s="61" t="s">
        <v>243</v>
      </c>
      <c r="C174" s="4" t="s">
        <v>631</v>
      </c>
      <c r="D174" s="4" t="s">
        <v>71</v>
      </c>
      <c r="E174" s="3" t="s">
        <v>236</v>
      </c>
      <c r="F174" s="4" t="s">
        <v>69</v>
      </c>
      <c r="G174" s="4">
        <v>2</v>
      </c>
      <c r="H174" s="95"/>
      <c r="I174" s="20">
        <f t="shared" si="34"/>
        <v>0</v>
      </c>
      <c r="J174" s="20">
        <v>0</v>
      </c>
      <c r="K174" s="93"/>
      <c r="L174" s="21">
        <f t="shared" si="31"/>
        <v>0</v>
      </c>
      <c r="M174" s="21">
        <v>0</v>
      </c>
      <c r="N174" s="87">
        <v>0</v>
      </c>
      <c r="O174" s="183">
        <f t="shared" si="35"/>
        <v>0</v>
      </c>
      <c r="P174" s="155"/>
      <c r="Q174" s="155"/>
      <c r="R174" s="155"/>
      <c r="S174" s="155"/>
      <c r="T174" s="155"/>
      <c r="U174" s="155"/>
      <c r="V174" s="155"/>
      <c r="W174" s="155"/>
      <c r="X174" s="155"/>
      <c r="Y174" s="155"/>
      <c r="Z174" s="155"/>
      <c r="AA174" s="155"/>
      <c r="AB174" s="155"/>
      <c r="AC174" s="155"/>
      <c r="AD174" s="155"/>
      <c r="AE174" s="155"/>
      <c r="AF174" s="155"/>
      <c r="AG174" s="155"/>
      <c r="AH174" s="155"/>
      <c r="AI174" s="155"/>
      <c r="AJ174" s="155"/>
      <c r="AK174" s="155"/>
      <c r="AL174" s="155"/>
      <c r="AM174" s="155"/>
      <c r="AN174" s="155"/>
      <c r="AO174" s="155"/>
      <c r="AP174" s="155"/>
      <c r="AQ174" s="155"/>
      <c r="AR174" s="155"/>
    </row>
    <row r="175" spans="1:44" s="13" customFormat="1" outlineLevel="1">
      <c r="A175" s="160"/>
      <c r="B175" s="61" t="s">
        <v>244</v>
      </c>
      <c r="C175" s="4">
        <v>92698</v>
      </c>
      <c r="D175" s="4" t="s">
        <v>71</v>
      </c>
      <c r="E175" s="3" t="s">
        <v>238</v>
      </c>
      <c r="F175" s="4" t="s">
        <v>69</v>
      </c>
      <c r="G175" s="83">
        <v>2</v>
      </c>
      <c r="H175" s="95"/>
      <c r="I175" s="20">
        <f t="shared" si="34"/>
        <v>0</v>
      </c>
      <c r="J175" s="20">
        <v>0</v>
      </c>
      <c r="K175" s="93"/>
      <c r="L175" s="21">
        <f t="shared" si="31"/>
        <v>0</v>
      </c>
      <c r="M175" s="21">
        <v>0</v>
      </c>
      <c r="N175" s="87">
        <v>0</v>
      </c>
      <c r="O175" s="183">
        <f t="shared" si="35"/>
        <v>0</v>
      </c>
      <c r="P175" s="155"/>
      <c r="Q175" s="155"/>
      <c r="R175" s="155"/>
      <c r="S175" s="155"/>
      <c r="T175" s="155"/>
      <c r="U175" s="155"/>
      <c r="V175" s="155"/>
      <c r="W175" s="155"/>
      <c r="X175" s="155"/>
      <c r="Y175" s="155"/>
      <c r="Z175" s="155"/>
      <c r="AA175" s="155"/>
      <c r="AB175" s="155"/>
      <c r="AC175" s="155"/>
      <c r="AD175" s="155"/>
      <c r="AE175" s="155"/>
      <c r="AF175" s="155"/>
      <c r="AG175" s="155"/>
      <c r="AH175" s="155"/>
      <c r="AI175" s="155"/>
      <c r="AJ175" s="155"/>
      <c r="AK175" s="155"/>
      <c r="AL175" s="155"/>
      <c r="AM175" s="155"/>
      <c r="AN175" s="155"/>
      <c r="AO175" s="155"/>
      <c r="AP175" s="155"/>
      <c r="AQ175" s="155"/>
      <c r="AR175" s="155"/>
    </row>
    <row r="176" spans="1:44" s="13" customFormat="1" outlineLevel="1">
      <c r="A176" s="38"/>
      <c r="B176" s="61" t="s">
        <v>245</v>
      </c>
      <c r="C176" s="4" t="s">
        <v>632</v>
      </c>
      <c r="D176" s="4" t="s">
        <v>71</v>
      </c>
      <c r="E176" s="3" t="s">
        <v>233</v>
      </c>
      <c r="F176" s="4" t="s">
        <v>69</v>
      </c>
      <c r="G176" s="4">
        <v>1</v>
      </c>
      <c r="H176" s="92"/>
      <c r="I176" s="20">
        <f t="shared" si="34"/>
        <v>0</v>
      </c>
      <c r="J176" s="20">
        <v>0</v>
      </c>
      <c r="K176" s="92"/>
      <c r="L176" s="21">
        <f t="shared" si="31"/>
        <v>0</v>
      </c>
      <c r="M176" s="21">
        <v>0</v>
      </c>
      <c r="N176" s="87">
        <v>0</v>
      </c>
      <c r="O176" s="183">
        <f t="shared" si="35"/>
        <v>0</v>
      </c>
    </row>
    <row r="177" spans="1:44" s="13" customFormat="1" outlineLevel="1">
      <c r="A177" s="38"/>
      <c r="B177" s="61" t="s">
        <v>246</v>
      </c>
      <c r="C177" s="4" t="s">
        <v>633</v>
      </c>
      <c r="D177" s="4" t="s">
        <v>71</v>
      </c>
      <c r="E177" s="3" t="s">
        <v>239</v>
      </c>
      <c r="F177" s="4" t="s">
        <v>69</v>
      </c>
      <c r="G177" s="4">
        <v>1</v>
      </c>
      <c r="H177" s="92"/>
      <c r="I177" s="20">
        <f t="shared" si="34"/>
        <v>0</v>
      </c>
      <c r="J177" s="20">
        <v>0</v>
      </c>
      <c r="K177" s="92"/>
      <c r="L177" s="21">
        <f t="shared" si="31"/>
        <v>0</v>
      </c>
      <c r="M177" s="21">
        <v>0</v>
      </c>
      <c r="N177" s="87">
        <v>0</v>
      </c>
      <c r="O177" s="183">
        <f t="shared" si="35"/>
        <v>0</v>
      </c>
    </row>
    <row r="178" spans="1:44" s="13" customFormat="1" outlineLevel="1">
      <c r="A178" s="160"/>
      <c r="B178" s="61" t="s">
        <v>247</v>
      </c>
      <c r="C178" s="18" t="s">
        <v>634</v>
      </c>
      <c r="D178" s="4" t="s">
        <v>591</v>
      </c>
      <c r="E178" s="3" t="s">
        <v>234</v>
      </c>
      <c r="F178" s="4" t="s">
        <v>76</v>
      </c>
      <c r="G178" s="83">
        <v>2</v>
      </c>
      <c r="H178" s="95"/>
      <c r="I178" s="20">
        <f t="shared" si="34"/>
        <v>0</v>
      </c>
      <c r="J178" s="20">
        <v>0</v>
      </c>
      <c r="K178" s="93"/>
      <c r="L178" s="21">
        <f t="shared" si="31"/>
        <v>0</v>
      </c>
      <c r="M178" s="21">
        <v>0</v>
      </c>
      <c r="N178" s="87">
        <v>0</v>
      </c>
      <c r="O178" s="183">
        <f t="shared" si="35"/>
        <v>0</v>
      </c>
      <c r="P178" s="155"/>
      <c r="Q178" s="155"/>
      <c r="R178" s="155"/>
      <c r="S178" s="155"/>
      <c r="T178" s="155"/>
      <c r="U178" s="155"/>
      <c r="V178" s="155"/>
      <c r="W178" s="155"/>
      <c r="X178" s="155"/>
      <c r="Y178" s="155"/>
      <c r="Z178" s="155"/>
      <c r="AA178" s="155"/>
      <c r="AB178" s="155"/>
      <c r="AC178" s="155"/>
      <c r="AD178" s="155"/>
      <c r="AE178" s="155"/>
      <c r="AF178" s="155"/>
      <c r="AG178" s="155"/>
      <c r="AH178" s="155"/>
      <c r="AI178" s="155"/>
      <c r="AJ178" s="155"/>
      <c r="AK178" s="155"/>
      <c r="AL178" s="155"/>
      <c r="AM178" s="155"/>
      <c r="AN178" s="155"/>
      <c r="AO178" s="155"/>
      <c r="AP178" s="155"/>
      <c r="AQ178" s="155"/>
      <c r="AR178" s="155"/>
    </row>
    <row r="179" spans="1:44" s="13" customFormat="1" outlineLevel="1">
      <c r="A179" s="160"/>
      <c r="B179" s="61" t="s">
        <v>248</v>
      </c>
      <c r="C179" s="18" t="s">
        <v>635</v>
      </c>
      <c r="D179" s="4" t="s">
        <v>591</v>
      </c>
      <c r="E179" s="3" t="s">
        <v>235</v>
      </c>
      <c r="F179" s="4" t="s">
        <v>69</v>
      </c>
      <c r="G179" s="83">
        <v>2</v>
      </c>
      <c r="H179" s="95"/>
      <c r="I179" s="20">
        <f t="shared" si="34"/>
        <v>0</v>
      </c>
      <c r="J179" s="20">
        <v>0</v>
      </c>
      <c r="K179" s="93"/>
      <c r="L179" s="21">
        <f t="shared" si="31"/>
        <v>0</v>
      </c>
      <c r="M179" s="21">
        <v>0</v>
      </c>
      <c r="N179" s="87">
        <v>0</v>
      </c>
      <c r="O179" s="183">
        <f t="shared" si="35"/>
        <v>0</v>
      </c>
      <c r="P179" s="155"/>
      <c r="Q179" s="155"/>
      <c r="R179" s="155"/>
      <c r="S179" s="155"/>
      <c r="T179" s="155"/>
      <c r="U179" s="155"/>
      <c r="V179" s="155"/>
      <c r="W179" s="155"/>
      <c r="X179" s="155"/>
      <c r="Y179" s="155"/>
      <c r="Z179" s="155"/>
      <c r="AA179" s="155"/>
      <c r="AB179" s="155"/>
      <c r="AC179" s="155"/>
      <c r="AD179" s="155"/>
      <c r="AE179" s="155"/>
      <c r="AF179" s="155"/>
      <c r="AG179" s="155"/>
      <c r="AH179" s="155"/>
      <c r="AI179" s="155"/>
      <c r="AJ179" s="155"/>
      <c r="AK179" s="155"/>
      <c r="AL179" s="155"/>
      <c r="AM179" s="155"/>
      <c r="AN179" s="155"/>
      <c r="AO179" s="155"/>
      <c r="AP179" s="155"/>
      <c r="AQ179" s="155"/>
      <c r="AR179" s="155"/>
    </row>
    <row r="180" spans="1:44" s="13" customFormat="1" outlineLevel="1">
      <c r="A180" s="38"/>
      <c r="B180" s="117" t="s">
        <v>249</v>
      </c>
      <c r="C180" s="48" t="s">
        <v>636</v>
      </c>
      <c r="D180" s="83" t="s">
        <v>71</v>
      </c>
      <c r="E180" s="113" t="s">
        <v>225</v>
      </c>
      <c r="F180" s="48" t="s">
        <v>69</v>
      </c>
      <c r="G180" s="83">
        <v>1</v>
      </c>
      <c r="H180" s="92"/>
      <c r="I180" s="20">
        <f t="shared" si="34"/>
        <v>0</v>
      </c>
      <c r="J180" s="20">
        <v>0</v>
      </c>
      <c r="K180" s="92"/>
      <c r="L180" s="21">
        <f t="shared" si="31"/>
        <v>0</v>
      </c>
      <c r="M180" s="21">
        <v>0</v>
      </c>
      <c r="N180" s="87">
        <v>0</v>
      </c>
      <c r="O180" s="183">
        <f t="shared" si="35"/>
        <v>0</v>
      </c>
    </row>
    <row r="181" spans="1:44" s="13" customFormat="1" outlineLevel="1">
      <c r="A181" s="38"/>
      <c r="B181" s="117" t="s">
        <v>250</v>
      </c>
      <c r="C181" s="48" t="s">
        <v>636</v>
      </c>
      <c r="D181" s="83" t="s">
        <v>71</v>
      </c>
      <c r="E181" s="113" t="s">
        <v>226</v>
      </c>
      <c r="F181" s="48" t="s">
        <v>69</v>
      </c>
      <c r="G181" s="83">
        <v>1</v>
      </c>
      <c r="H181" s="92"/>
      <c r="I181" s="20">
        <f t="shared" si="34"/>
        <v>0</v>
      </c>
      <c r="J181" s="20">
        <v>0</v>
      </c>
      <c r="K181" s="92"/>
      <c r="L181" s="21">
        <f t="shared" si="31"/>
        <v>0</v>
      </c>
      <c r="M181" s="21">
        <v>0</v>
      </c>
      <c r="N181" s="87">
        <v>0</v>
      </c>
      <c r="O181" s="183">
        <f t="shared" si="35"/>
        <v>0</v>
      </c>
    </row>
    <row r="182" spans="1:44" s="13" customFormat="1" outlineLevel="1">
      <c r="A182" s="160"/>
      <c r="B182" s="122" t="s">
        <v>693</v>
      </c>
      <c r="C182" s="123"/>
      <c r="D182" s="123"/>
      <c r="E182" s="123"/>
      <c r="F182" s="123"/>
      <c r="G182" s="178"/>
      <c r="H182" s="125"/>
      <c r="I182" s="125">
        <f>SUM(I165:I181)</f>
        <v>0</v>
      </c>
      <c r="J182" s="125">
        <f t="shared" ref="J182:O182" si="36">SUM(J165:J181)</f>
        <v>0</v>
      </c>
      <c r="K182" s="125"/>
      <c r="L182" s="125">
        <f t="shared" si="36"/>
        <v>0</v>
      </c>
      <c r="M182" s="125">
        <f t="shared" si="36"/>
        <v>0</v>
      </c>
      <c r="N182" s="125">
        <f t="shared" si="36"/>
        <v>0</v>
      </c>
      <c r="O182" s="124">
        <f t="shared" si="36"/>
        <v>0</v>
      </c>
      <c r="P182" s="155"/>
      <c r="Q182" s="155"/>
      <c r="R182" s="155"/>
      <c r="S182" s="155"/>
      <c r="T182" s="155"/>
      <c r="U182" s="155"/>
      <c r="V182" s="155"/>
      <c r="W182" s="155"/>
      <c r="X182" s="155"/>
      <c r="Y182" s="155"/>
      <c r="Z182" s="155"/>
      <c r="AA182" s="155"/>
      <c r="AB182" s="155"/>
      <c r="AC182" s="155"/>
      <c r="AD182" s="155"/>
      <c r="AE182" s="155"/>
      <c r="AF182" s="155"/>
      <c r="AG182" s="155"/>
      <c r="AH182" s="155"/>
      <c r="AI182" s="155"/>
      <c r="AJ182" s="155"/>
      <c r="AK182" s="155"/>
      <c r="AL182" s="155"/>
      <c r="AM182" s="155"/>
      <c r="AN182" s="155"/>
      <c r="AO182" s="155"/>
      <c r="AP182" s="155"/>
      <c r="AQ182" s="155"/>
      <c r="AR182" s="155"/>
    </row>
    <row r="183" spans="1:44" s="13" customFormat="1">
      <c r="A183" s="160"/>
      <c r="B183" s="64">
        <v>17</v>
      </c>
      <c r="C183" s="65"/>
      <c r="D183" s="65"/>
      <c r="E183" s="7" t="s">
        <v>132</v>
      </c>
      <c r="F183" s="7"/>
      <c r="G183" s="72"/>
      <c r="H183" s="67"/>
      <c r="I183" s="67"/>
      <c r="J183" s="67"/>
      <c r="K183" s="68"/>
      <c r="L183" s="68"/>
      <c r="M183" s="68"/>
      <c r="N183" s="89"/>
      <c r="O183" s="69"/>
      <c r="P183" s="155"/>
      <c r="Q183" s="155"/>
      <c r="R183" s="155"/>
      <c r="S183" s="155"/>
      <c r="T183" s="155"/>
      <c r="U183" s="155"/>
      <c r="V183" s="155"/>
      <c r="W183" s="155"/>
      <c r="X183" s="155"/>
      <c r="Y183" s="155"/>
      <c r="Z183" s="155"/>
      <c r="AA183" s="155"/>
      <c r="AB183" s="155"/>
      <c r="AC183" s="155"/>
      <c r="AD183" s="155"/>
      <c r="AE183" s="155"/>
      <c r="AF183" s="155"/>
      <c r="AG183" s="155"/>
      <c r="AH183" s="155"/>
      <c r="AI183" s="155"/>
      <c r="AJ183" s="155"/>
      <c r="AK183" s="155"/>
      <c r="AL183" s="155"/>
      <c r="AM183" s="155"/>
      <c r="AN183" s="155"/>
      <c r="AO183" s="155"/>
      <c r="AP183" s="155"/>
      <c r="AQ183" s="155"/>
      <c r="AR183" s="155"/>
    </row>
    <row r="184" spans="1:44" s="13" customFormat="1" outlineLevel="1">
      <c r="A184" s="160"/>
      <c r="B184" s="61" t="s">
        <v>16</v>
      </c>
      <c r="C184" s="4">
        <v>72553</v>
      </c>
      <c r="D184" s="4" t="s">
        <v>71</v>
      </c>
      <c r="E184" s="5" t="s">
        <v>327</v>
      </c>
      <c r="F184" s="4" t="s">
        <v>69</v>
      </c>
      <c r="G184" s="83">
        <v>5</v>
      </c>
      <c r="H184" s="91"/>
      <c r="I184" s="20">
        <f t="shared" ref="I184:I204" si="37">H184*G184</f>
        <v>0</v>
      </c>
      <c r="J184" s="20">
        <v>0</v>
      </c>
      <c r="K184" s="93"/>
      <c r="L184" s="21">
        <f t="shared" ref="L184:L204" si="38">G184*K184</f>
        <v>0</v>
      </c>
      <c r="M184" s="21">
        <v>0</v>
      </c>
      <c r="N184" s="87">
        <v>0</v>
      </c>
      <c r="O184" s="183">
        <f t="shared" ref="O184:O204" si="39">L184+I184</f>
        <v>0</v>
      </c>
      <c r="P184" s="155"/>
      <c r="Q184" s="155"/>
      <c r="R184" s="155"/>
      <c r="S184" s="155"/>
      <c r="T184" s="155"/>
      <c r="U184" s="155"/>
      <c r="V184" s="155"/>
      <c r="W184" s="155"/>
      <c r="X184" s="155"/>
      <c r="Y184" s="155"/>
      <c r="Z184" s="155"/>
      <c r="AA184" s="155"/>
      <c r="AB184" s="155"/>
      <c r="AC184" s="155"/>
      <c r="AD184" s="155"/>
      <c r="AE184" s="155"/>
      <c r="AF184" s="155"/>
      <c r="AG184" s="155"/>
      <c r="AH184" s="155"/>
      <c r="AI184" s="155"/>
      <c r="AJ184" s="155"/>
      <c r="AK184" s="155"/>
      <c r="AL184" s="155"/>
      <c r="AM184" s="155"/>
      <c r="AN184" s="155"/>
      <c r="AO184" s="155"/>
      <c r="AP184" s="155"/>
      <c r="AQ184" s="155"/>
      <c r="AR184" s="155"/>
    </row>
    <row r="185" spans="1:44" outlineLevel="1">
      <c r="A185" s="160"/>
      <c r="B185" s="61" t="s">
        <v>58</v>
      </c>
      <c r="C185" s="4">
        <v>72554</v>
      </c>
      <c r="D185" s="4" t="s">
        <v>71</v>
      </c>
      <c r="E185" s="5" t="s">
        <v>328</v>
      </c>
      <c r="F185" s="4" t="s">
        <v>69</v>
      </c>
      <c r="G185" s="83">
        <v>1</v>
      </c>
      <c r="H185" s="91"/>
      <c r="I185" s="20">
        <f t="shared" si="37"/>
        <v>0</v>
      </c>
      <c r="J185" s="20">
        <v>0</v>
      </c>
      <c r="K185" s="93"/>
      <c r="L185" s="21">
        <f t="shared" si="38"/>
        <v>0</v>
      </c>
      <c r="M185" s="21">
        <v>0</v>
      </c>
      <c r="N185" s="87">
        <v>0</v>
      </c>
      <c r="O185" s="183">
        <f t="shared" si="39"/>
        <v>0</v>
      </c>
    </row>
    <row r="186" spans="1:44" s="13" customFormat="1" outlineLevel="1">
      <c r="A186" s="160"/>
      <c r="B186" s="61" t="s">
        <v>150</v>
      </c>
      <c r="C186" s="4">
        <v>92655</v>
      </c>
      <c r="D186" s="4" t="s">
        <v>71</v>
      </c>
      <c r="E186" s="5" t="s">
        <v>329</v>
      </c>
      <c r="F186" s="4" t="s">
        <v>76</v>
      </c>
      <c r="G186" s="83">
        <v>6.1559999999999997</v>
      </c>
      <c r="H186" s="94"/>
      <c r="I186" s="20">
        <f t="shared" si="37"/>
        <v>0</v>
      </c>
      <c r="J186" s="20">
        <v>0</v>
      </c>
      <c r="K186" s="93"/>
      <c r="L186" s="21">
        <f t="shared" si="38"/>
        <v>0</v>
      </c>
      <c r="M186" s="21">
        <v>0</v>
      </c>
      <c r="N186" s="87">
        <v>0</v>
      </c>
      <c r="O186" s="183">
        <f t="shared" si="39"/>
        <v>0</v>
      </c>
      <c r="P186" s="155"/>
      <c r="Q186" s="155"/>
      <c r="R186" s="155"/>
      <c r="S186" s="155"/>
      <c r="T186" s="155"/>
      <c r="U186" s="155"/>
      <c r="V186" s="155"/>
      <c r="W186" s="155"/>
      <c r="X186" s="155"/>
      <c r="Y186" s="155"/>
      <c r="Z186" s="155"/>
      <c r="AA186" s="155"/>
      <c r="AB186" s="155"/>
      <c r="AC186" s="155"/>
      <c r="AD186" s="155"/>
      <c r="AE186" s="155"/>
      <c r="AF186" s="155"/>
      <c r="AG186" s="155"/>
      <c r="AH186" s="155"/>
      <c r="AI186" s="155"/>
      <c r="AJ186" s="155"/>
      <c r="AK186" s="155"/>
      <c r="AL186" s="155"/>
      <c r="AM186" s="155"/>
      <c r="AN186" s="155"/>
      <c r="AO186" s="155"/>
      <c r="AP186" s="155"/>
      <c r="AQ186" s="155"/>
      <c r="AR186" s="155"/>
    </row>
    <row r="187" spans="1:44" s="13" customFormat="1" ht="25.5" outlineLevel="1">
      <c r="A187" s="160"/>
      <c r="B187" s="61" t="s">
        <v>198</v>
      </c>
      <c r="C187" s="5" t="s">
        <v>645</v>
      </c>
      <c r="D187" s="4" t="s">
        <v>71</v>
      </c>
      <c r="E187" s="5" t="s">
        <v>330</v>
      </c>
      <c r="F187" s="4" t="s">
        <v>69</v>
      </c>
      <c r="G187" s="4">
        <v>2</v>
      </c>
      <c r="H187" s="94"/>
      <c r="I187" s="20">
        <f t="shared" si="37"/>
        <v>0</v>
      </c>
      <c r="J187" s="20">
        <v>0</v>
      </c>
      <c r="K187" s="93"/>
      <c r="L187" s="21">
        <f t="shared" si="38"/>
        <v>0</v>
      </c>
      <c r="M187" s="21">
        <v>0</v>
      </c>
      <c r="N187" s="87">
        <v>0</v>
      </c>
      <c r="O187" s="183">
        <f t="shared" si="39"/>
        <v>0</v>
      </c>
      <c r="P187" s="155"/>
      <c r="Q187" s="155"/>
      <c r="R187" s="155"/>
      <c r="S187" s="155"/>
      <c r="T187" s="155"/>
      <c r="U187" s="155"/>
      <c r="V187" s="155"/>
      <c r="W187" s="155"/>
      <c r="X187" s="155"/>
      <c r="Y187" s="155"/>
      <c r="Z187" s="155"/>
      <c r="AA187" s="155"/>
      <c r="AB187" s="155"/>
      <c r="AC187" s="155"/>
      <c r="AD187" s="155"/>
      <c r="AE187" s="155"/>
      <c r="AF187" s="155"/>
      <c r="AG187" s="155"/>
      <c r="AH187" s="155"/>
      <c r="AI187" s="155"/>
      <c r="AJ187" s="155"/>
      <c r="AK187" s="155"/>
      <c r="AL187" s="155"/>
      <c r="AM187" s="155"/>
      <c r="AN187" s="155"/>
      <c r="AO187" s="155"/>
      <c r="AP187" s="155"/>
      <c r="AQ187" s="155"/>
      <c r="AR187" s="155"/>
    </row>
    <row r="188" spans="1:44" s="13" customFormat="1" outlineLevel="1">
      <c r="A188" s="160"/>
      <c r="B188" s="61" t="s">
        <v>199</v>
      </c>
      <c r="C188" s="5" t="s">
        <v>638</v>
      </c>
      <c r="D188" s="4" t="s">
        <v>71</v>
      </c>
      <c r="E188" s="5" t="s">
        <v>331</v>
      </c>
      <c r="F188" s="4" t="s">
        <v>69</v>
      </c>
      <c r="G188" s="4">
        <v>2</v>
      </c>
      <c r="H188" s="94"/>
      <c r="I188" s="20">
        <f t="shared" si="37"/>
        <v>0</v>
      </c>
      <c r="J188" s="20">
        <v>0</v>
      </c>
      <c r="K188" s="93"/>
      <c r="L188" s="21">
        <f t="shared" si="38"/>
        <v>0</v>
      </c>
      <c r="M188" s="21">
        <v>0</v>
      </c>
      <c r="N188" s="87">
        <v>0</v>
      </c>
      <c r="O188" s="183">
        <f t="shared" si="39"/>
        <v>0</v>
      </c>
      <c r="P188" s="155"/>
      <c r="Q188" s="155"/>
      <c r="R188" s="155"/>
      <c r="S188" s="155"/>
      <c r="T188" s="155"/>
      <c r="U188" s="155"/>
      <c r="V188" s="155"/>
      <c r="W188" s="155"/>
      <c r="X188" s="155"/>
      <c r="Y188" s="155"/>
      <c r="Z188" s="155"/>
      <c r="AA188" s="155"/>
      <c r="AB188" s="155"/>
      <c r="AC188" s="155"/>
      <c r="AD188" s="155"/>
      <c r="AE188" s="155"/>
      <c r="AF188" s="155"/>
      <c r="AG188" s="155"/>
      <c r="AH188" s="155"/>
      <c r="AI188" s="155"/>
      <c r="AJ188" s="155"/>
      <c r="AK188" s="155"/>
      <c r="AL188" s="155"/>
      <c r="AM188" s="155"/>
      <c r="AN188" s="155"/>
      <c r="AO188" s="155"/>
      <c r="AP188" s="155"/>
      <c r="AQ188" s="155"/>
      <c r="AR188" s="155"/>
    </row>
    <row r="189" spans="1:44" s="13" customFormat="1" outlineLevel="1">
      <c r="A189" s="160"/>
      <c r="B189" s="61" t="s">
        <v>200</v>
      </c>
      <c r="C189" s="5" t="s">
        <v>637</v>
      </c>
      <c r="D189" s="4" t="s">
        <v>71</v>
      </c>
      <c r="E189" s="5" t="s">
        <v>522</v>
      </c>
      <c r="F189" s="4" t="s">
        <v>69</v>
      </c>
      <c r="G189" s="4">
        <v>4</v>
      </c>
      <c r="H189" s="94"/>
      <c r="I189" s="20">
        <f t="shared" si="37"/>
        <v>0</v>
      </c>
      <c r="J189" s="20">
        <v>0</v>
      </c>
      <c r="K189" s="93"/>
      <c r="L189" s="21">
        <f t="shared" si="38"/>
        <v>0</v>
      </c>
      <c r="M189" s="21">
        <v>0</v>
      </c>
      <c r="N189" s="87">
        <v>0</v>
      </c>
      <c r="O189" s="183">
        <f t="shared" si="39"/>
        <v>0</v>
      </c>
      <c r="P189" s="155"/>
      <c r="Q189" s="155"/>
      <c r="R189" s="155"/>
      <c r="S189" s="155"/>
      <c r="T189" s="155"/>
      <c r="U189" s="155"/>
      <c r="V189" s="155"/>
      <c r="W189" s="155"/>
      <c r="X189" s="155"/>
      <c r="Y189" s="155"/>
      <c r="Z189" s="155"/>
      <c r="AA189" s="155"/>
      <c r="AB189" s="155"/>
      <c r="AC189" s="155"/>
      <c r="AD189" s="155"/>
      <c r="AE189" s="155"/>
      <c r="AF189" s="155"/>
      <c r="AG189" s="155"/>
      <c r="AH189" s="155"/>
      <c r="AI189" s="155"/>
      <c r="AJ189" s="155"/>
      <c r="AK189" s="155"/>
      <c r="AL189" s="155"/>
      <c r="AM189" s="155"/>
      <c r="AN189" s="155"/>
      <c r="AO189" s="155"/>
      <c r="AP189" s="155"/>
      <c r="AQ189" s="155"/>
      <c r="AR189" s="155"/>
    </row>
    <row r="190" spans="1:44" s="13" customFormat="1" outlineLevel="1">
      <c r="A190" s="160"/>
      <c r="B190" s="61" t="s">
        <v>201</v>
      </c>
      <c r="C190" s="5">
        <v>72677</v>
      </c>
      <c r="D190" s="4" t="s">
        <v>71</v>
      </c>
      <c r="E190" s="5" t="s">
        <v>332</v>
      </c>
      <c r="F190" s="4" t="s">
        <v>69</v>
      </c>
      <c r="G190" s="4">
        <v>2</v>
      </c>
      <c r="H190" s="94"/>
      <c r="I190" s="20">
        <f t="shared" si="37"/>
        <v>0</v>
      </c>
      <c r="J190" s="20">
        <v>0</v>
      </c>
      <c r="K190" s="93"/>
      <c r="L190" s="21">
        <f t="shared" si="38"/>
        <v>0</v>
      </c>
      <c r="M190" s="21">
        <v>0</v>
      </c>
      <c r="N190" s="87">
        <v>0</v>
      </c>
      <c r="O190" s="183">
        <f t="shared" si="39"/>
        <v>0</v>
      </c>
      <c r="P190" s="155"/>
      <c r="Q190" s="155"/>
      <c r="R190" s="155"/>
      <c r="S190" s="155"/>
      <c r="T190" s="155"/>
      <c r="U190" s="155"/>
      <c r="V190" s="155"/>
      <c r="W190" s="155"/>
      <c r="X190" s="155"/>
      <c r="Y190" s="155"/>
      <c r="Z190" s="155"/>
      <c r="AA190" s="155"/>
      <c r="AB190" s="155"/>
      <c r="AC190" s="155"/>
      <c r="AD190" s="155"/>
      <c r="AE190" s="155"/>
      <c r="AF190" s="155"/>
      <c r="AG190" s="155"/>
      <c r="AH190" s="155"/>
      <c r="AI190" s="155"/>
      <c r="AJ190" s="155"/>
      <c r="AK190" s="155"/>
      <c r="AL190" s="155"/>
      <c r="AM190" s="155"/>
      <c r="AN190" s="155"/>
      <c r="AO190" s="155"/>
      <c r="AP190" s="155"/>
      <c r="AQ190" s="155"/>
      <c r="AR190" s="155"/>
    </row>
    <row r="191" spans="1:44" s="13" customFormat="1" outlineLevel="1">
      <c r="A191" s="38"/>
      <c r="B191" s="61" t="s">
        <v>202</v>
      </c>
      <c r="C191" s="5" t="s">
        <v>647</v>
      </c>
      <c r="D191" s="4" t="s">
        <v>591</v>
      </c>
      <c r="E191" s="5" t="s">
        <v>491</v>
      </c>
      <c r="F191" s="4" t="s">
        <v>69</v>
      </c>
      <c r="G191" s="4">
        <v>4</v>
      </c>
      <c r="H191" s="90"/>
      <c r="I191" s="20">
        <f t="shared" si="37"/>
        <v>0</v>
      </c>
      <c r="J191" s="20">
        <v>0</v>
      </c>
      <c r="K191" s="92"/>
      <c r="L191" s="21">
        <f t="shared" si="38"/>
        <v>0</v>
      </c>
      <c r="M191" s="21">
        <v>0</v>
      </c>
      <c r="N191" s="87">
        <v>0</v>
      </c>
      <c r="O191" s="183">
        <f t="shared" si="39"/>
        <v>0</v>
      </c>
    </row>
    <row r="192" spans="1:44" s="13" customFormat="1" outlineLevel="1">
      <c r="A192" s="38"/>
      <c r="B192" s="61" t="s">
        <v>203</v>
      </c>
      <c r="C192" s="5" t="s">
        <v>645</v>
      </c>
      <c r="D192" s="4" t="s">
        <v>71</v>
      </c>
      <c r="E192" s="5" t="s">
        <v>333</v>
      </c>
      <c r="F192" s="4" t="s">
        <v>69</v>
      </c>
      <c r="G192" s="4">
        <v>2</v>
      </c>
      <c r="H192" s="90"/>
      <c r="I192" s="20">
        <f t="shared" si="37"/>
        <v>0</v>
      </c>
      <c r="J192" s="20">
        <v>0</v>
      </c>
      <c r="K192" s="92"/>
      <c r="L192" s="21">
        <f t="shared" si="38"/>
        <v>0</v>
      </c>
      <c r="M192" s="21">
        <v>0</v>
      </c>
      <c r="N192" s="87">
        <v>0</v>
      </c>
      <c r="O192" s="183">
        <f t="shared" si="39"/>
        <v>0</v>
      </c>
    </row>
    <row r="193" spans="1:44" s="13" customFormat="1" outlineLevel="1">
      <c r="A193" s="38"/>
      <c r="B193" s="61" t="s">
        <v>204</v>
      </c>
      <c r="C193" s="5" t="s">
        <v>646</v>
      </c>
      <c r="D193" s="4" t="s">
        <v>71</v>
      </c>
      <c r="E193" s="5" t="s">
        <v>334</v>
      </c>
      <c r="F193" s="4" t="s">
        <v>69</v>
      </c>
      <c r="G193" s="4">
        <v>2</v>
      </c>
      <c r="H193" s="90"/>
      <c r="I193" s="20">
        <f t="shared" si="37"/>
        <v>0</v>
      </c>
      <c r="J193" s="20">
        <v>0</v>
      </c>
      <c r="K193" s="92"/>
      <c r="L193" s="21">
        <f t="shared" si="38"/>
        <v>0</v>
      </c>
      <c r="M193" s="21">
        <v>0</v>
      </c>
      <c r="N193" s="87">
        <v>0</v>
      </c>
      <c r="O193" s="183">
        <f t="shared" si="39"/>
        <v>0</v>
      </c>
    </row>
    <row r="194" spans="1:44" s="13" customFormat="1" outlineLevel="1">
      <c r="A194" s="160"/>
      <c r="B194" s="61" t="s">
        <v>205</v>
      </c>
      <c r="C194" s="50" t="s">
        <v>639</v>
      </c>
      <c r="D194" s="4" t="s">
        <v>591</v>
      </c>
      <c r="E194" s="5" t="s">
        <v>335</v>
      </c>
      <c r="F194" s="4" t="s">
        <v>69</v>
      </c>
      <c r="G194" s="83">
        <v>2</v>
      </c>
      <c r="H194" s="91"/>
      <c r="I194" s="20">
        <f t="shared" si="37"/>
        <v>0</v>
      </c>
      <c r="J194" s="20">
        <v>0</v>
      </c>
      <c r="K194" s="93"/>
      <c r="L194" s="21">
        <f t="shared" si="38"/>
        <v>0</v>
      </c>
      <c r="M194" s="21">
        <v>0</v>
      </c>
      <c r="N194" s="87">
        <v>0</v>
      </c>
      <c r="O194" s="183">
        <f t="shared" si="39"/>
        <v>0</v>
      </c>
      <c r="P194" s="155"/>
      <c r="Q194" s="155"/>
      <c r="R194" s="155"/>
      <c r="S194" s="155"/>
      <c r="T194" s="155"/>
      <c r="U194" s="155"/>
      <c r="V194" s="155"/>
      <c r="W194" s="155"/>
      <c r="X194" s="155"/>
      <c r="Y194" s="155"/>
      <c r="Z194" s="155"/>
      <c r="AA194" s="155"/>
      <c r="AB194" s="155"/>
      <c r="AC194" s="155"/>
      <c r="AD194" s="155"/>
      <c r="AE194" s="155"/>
      <c r="AF194" s="155"/>
      <c r="AG194" s="155"/>
      <c r="AH194" s="155"/>
      <c r="AI194" s="155"/>
      <c r="AJ194" s="155"/>
      <c r="AK194" s="155"/>
      <c r="AL194" s="155"/>
      <c r="AM194" s="155"/>
      <c r="AN194" s="155"/>
      <c r="AO194" s="155"/>
      <c r="AP194" s="155"/>
      <c r="AQ194" s="155"/>
      <c r="AR194" s="155"/>
    </row>
    <row r="195" spans="1:44" s="13" customFormat="1" outlineLevel="1">
      <c r="A195" s="160"/>
      <c r="B195" s="61" t="s">
        <v>206</v>
      </c>
      <c r="C195" s="4">
        <v>84798</v>
      </c>
      <c r="D195" s="4" t="s">
        <v>71</v>
      </c>
      <c r="E195" s="5" t="s">
        <v>479</v>
      </c>
      <c r="F195" s="4" t="s">
        <v>69</v>
      </c>
      <c r="G195" s="83">
        <v>1</v>
      </c>
      <c r="H195" s="91"/>
      <c r="I195" s="20">
        <f t="shared" si="37"/>
        <v>0</v>
      </c>
      <c r="J195" s="20">
        <v>0</v>
      </c>
      <c r="K195" s="93"/>
      <c r="L195" s="21">
        <f t="shared" si="38"/>
        <v>0</v>
      </c>
      <c r="M195" s="21">
        <v>0</v>
      </c>
      <c r="N195" s="87">
        <v>0</v>
      </c>
      <c r="O195" s="183">
        <f t="shared" si="39"/>
        <v>0</v>
      </c>
      <c r="P195" s="155"/>
      <c r="Q195" s="155"/>
      <c r="R195" s="155"/>
      <c r="S195" s="155"/>
      <c r="T195" s="155"/>
      <c r="U195" s="155"/>
      <c r="V195" s="155"/>
      <c r="W195" s="155"/>
      <c r="X195" s="155"/>
      <c r="Y195" s="155"/>
      <c r="Z195" s="155"/>
      <c r="AA195" s="155"/>
      <c r="AB195" s="155"/>
      <c r="AC195" s="155"/>
      <c r="AD195" s="155"/>
      <c r="AE195" s="155"/>
      <c r="AF195" s="155"/>
      <c r="AG195" s="155"/>
      <c r="AH195" s="155"/>
      <c r="AI195" s="155"/>
      <c r="AJ195" s="155"/>
      <c r="AK195" s="155"/>
      <c r="AL195" s="155"/>
      <c r="AM195" s="155"/>
      <c r="AN195" s="155"/>
      <c r="AO195" s="155"/>
      <c r="AP195" s="155"/>
      <c r="AQ195" s="155"/>
      <c r="AR195" s="155"/>
    </row>
    <row r="196" spans="1:44" s="13" customFormat="1" outlineLevel="1">
      <c r="A196" s="160"/>
      <c r="B196" s="61" t="s">
        <v>207</v>
      </c>
      <c r="C196" s="4" t="s">
        <v>189</v>
      </c>
      <c r="D196" s="4" t="s">
        <v>71</v>
      </c>
      <c r="E196" s="5" t="s">
        <v>336</v>
      </c>
      <c r="F196" s="4" t="s">
        <v>69</v>
      </c>
      <c r="G196" s="83">
        <v>2</v>
      </c>
      <c r="H196" s="91"/>
      <c r="I196" s="20">
        <f t="shared" si="37"/>
        <v>0</v>
      </c>
      <c r="J196" s="20">
        <v>0</v>
      </c>
      <c r="K196" s="93"/>
      <c r="L196" s="21">
        <f t="shared" si="38"/>
        <v>0</v>
      </c>
      <c r="M196" s="21">
        <v>0</v>
      </c>
      <c r="N196" s="87">
        <v>0</v>
      </c>
      <c r="O196" s="183">
        <f t="shared" si="39"/>
        <v>0</v>
      </c>
      <c r="P196" s="155"/>
      <c r="Q196" s="155"/>
      <c r="R196" s="155"/>
      <c r="S196" s="155"/>
      <c r="T196" s="155"/>
      <c r="U196" s="155"/>
      <c r="V196" s="155"/>
      <c r="W196" s="155"/>
      <c r="X196" s="155"/>
      <c r="Y196" s="155"/>
      <c r="Z196" s="155"/>
      <c r="AA196" s="155"/>
      <c r="AB196" s="155"/>
      <c r="AC196" s="155"/>
      <c r="AD196" s="155"/>
      <c r="AE196" s="155"/>
      <c r="AF196" s="155"/>
      <c r="AG196" s="155"/>
      <c r="AH196" s="155"/>
      <c r="AI196" s="155"/>
      <c r="AJ196" s="155"/>
      <c r="AK196" s="155"/>
      <c r="AL196" s="155"/>
      <c r="AM196" s="155"/>
      <c r="AN196" s="155"/>
      <c r="AO196" s="155"/>
      <c r="AP196" s="155"/>
      <c r="AQ196" s="155"/>
      <c r="AR196" s="155"/>
    </row>
    <row r="197" spans="1:44" s="13" customFormat="1" outlineLevel="1">
      <c r="A197" s="160"/>
      <c r="B197" s="61" t="s">
        <v>208</v>
      </c>
      <c r="C197" s="25" t="s">
        <v>640</v>
      </c>
      <c r="D197" s="23" t="s">
        <v>591</v>
      </c>
      <c r="E197" s="5" t="s">
        <v>215</v>
      </c>
      <c r="F197" s="4" t="s">
        <v>69</v>
      </c>
      <c r="G197" s="83">
        <v>20</v>
      </c>
      <c r="H197" s="91"/>
      <c r="I197" s="20">
        <f t="shared" si="37"/>
        <v>0</v>
      </c>
      <c r="J197" s="20">
        <v>0</v>
      </c>
      <c r="K197" s="93"/>
      <c r="L197" s="21">
        <f t="shared" si="38"/>
        <v>0</v>
      </c>
      <c r="M197" s="21">
        <v>0</v>
      </c>
      <c r="N197" s="87">
        <v>0</v>
      </c>
      <c r="O197" s="183">
        <f t="shared" si="39"/>
        <v>0</v>
      </c>
      <c r="P197" s="155"/>
      <c r="Q197" s="155"/>
      <c r="R197" s="155"/>
      <c r="S197" s="155"/>
      <c r="T197" s="155"/>
      <c r="U197" s="155"/>
      <c r="V197" s="155"/>
      <c r="W197" s="155"/>
      <c r="X197" s="155"/>
      <c r="Y197" s="155"/>
      <c r="Z197" s="155"/>
      <c r="AA197" s="155"/>
      <c r="AB197" s="155"/>
      <c r="AC197" s="155"/>
      <c r="AD197" s="155"/>
      <c r="AE197" s="155"/>
      <c r="AF197" s="155"/>
      <c r="AG197" s="155"/>
      <c r="AH197" s="155"/>
      <c r="AI197" s="155"/>
      <c r="AJ197" s="155"/>
      <c r="AK197" s="155"/>
      <c r="AL197" s="155"/>
      <c r="AM197" s="155"/>
      <c r="AN197" s="155"/>
      <c r="AO197" s="155"/>
      <c r="AP197" s="155"/>
      <c r="AQ197" s="155"/>
      <c r="AR197" s="155"/>
    </row>
    <row r="198" spans="1:44" s="13" customFormat="1" outlineLevel="1">
      <c r="A198" s="160"/>
      <c r="B198" s="61" t="s">
        <v>209</v>
      </c>
      <c r="C198" s="22">
        <v>72947</v>
      </c>
      <c r="D198" s="23" t="s">
        <v>71</v>
      </c>
      <c r="E198" s="5" t="s">
        <v>251</v>
      </c>
      <c r="F198" s="4" t="s">
        <v>72</v>
      </c>
      <c r="G198" s="83">
        <v>6</v>
      </c>
      <c r="H198" s="91"/>
      <c r="I198" s="20">
        <f t="shared" si="37"/>
        <v>0</v>
      </c>
      <c r="J198" s="20">
        <v>0</v>
      </c>
      <c r="K198" s="93"/>
      <c r="L198" s="21">
        <f t="shared" si="38"/>
        <v>0</v>
      </c>
      <c r="M198" s="21">
        <v>0</v>
      </c>
      <c r="N198" s="87">
        <v>0</v>
      </c>
      <c r="O198" s="183">
        <f t="shared" si="39"/>
        <v>0</v>
      </c>
      <c r="P198" s="155"/>
      <c r="Q198" s="155"/>
      <c r="R198" s="155"/>
      <c r="S198" s="155"/>
      <c r="T198" s="155"/>
      <c r="U198" s="155"/>
      <c r="V198" s="155"/>
      <c r="W198" s="155"/>
      <c r="X198" s="155"/>
      <c r="Y198" s="155"/>
      <c r="Z198" s="155"/>
      <c r="AA198" s="155"/>
      <c r="AB198" s="155"/>
      <c r="AC198" s="155"/>
      <c r="AD198" s="155"/>
      <c r="AE198" s="155"/>
      <c r="AF198" s="155"/>
      <c r="AG198" s="155"/>
      <c r="AH198" s="155"/>
      <c r="AI198" s="155"/>
      <c r="AJ198" s="155"/>
      <c r="AK198" s="155"/>
      <c r="AL198" s="155"/>
      <c r="AM198" s="155"/>
      <c r="AN198" s="155"/>
      <c r="AO198" s="155"/>
      <c r="AP198" s="155"/>
      <c r="AQ198" s="155"/>
      <c r="AR198" s="155"/>
    </row>
    <row r="199" spans="1:44" s="13" customFormat="1" outlineLevel="1">
      <c r="A199" s="160"/>
      <c r="B199" s="61" t="s">
        <v>210</v>
      </c>
      <c r="C199" s="22">
        <v>72947</v>
      </c>
      <c r="D199" s="23" t="s">
        <v>71</v>
      </c>
      <c r="E199" s="5" t="s">
        <v>99</v>
      </c>
      <c r="F199" s="4" t="s">
        <v>72</v>
      </c>
      <c r="G199" s="83">
        <v>2</v>
      </c>
      <c r="H199" s="91"/>
      <c r="I199" s="20">
        <f t="shared" si="37"/>
        <v>0</v>
      </c>
      <c r="J199" s="20">
        <v>0</v>
      </c>
      <c r="K199" s="93"/>
      <c r="L199" s="21">
        <f t="shared" si="38"/>
        <v>0</v>
      </c>
      <c r="M199" s="21">
        <v>0</v>
      </c>
      <c r="N199" s="87">
        <v>0</v>
      </c>
      <c r="O199" s="183">
        <f t="shared" si="39"/>
        <v>0</v>
      </c>
      <c r="P199" s="155"/>
      <c r="Q199" s="155"/>
      <c r="R199" s="155"/>
      <c r="S199" s="155"/>
      <c r="T199" s="155"/>
      <c r="U199" s="155"/>
      <c r="V199" s="155"/>
      <c r="W199" s="155"/>
      <c r="X199" s="155"/>
      <c r="Y199" s="155"/>
      <c r="Z199" s="155"/>
      <c r="AA199" s="155"/>
      <c r="AB199" s="155"/>
      <c r="AC199" s="155"/>
      <c r="AD199" s="155"/>
      <c r="AE199" s="155"/>
      <c r="AF199" s="155"/>
      <c r="AG199" s="155"/>
      <c r="AH199" s="155"/>
      <c r="AI199" s="155"/>
      <c r="AJ199" s="155"/>
      <c r="AK199" s="155"/>
      <c r="AL199" s="155"/>
      <c r="AM199" s="155"/>
      <c r="AN199" s="155"/>
      <c r="AO199" s="155"/>
      <c r="AP199" s="155"/>
      <c r="AQ199" s="155"/>
      <c r="AR199" s="155"/>
    </row>
    <row r="200" spans="1:44" s="13" customFormat="1" outlineLevel="1">
      <c r="A200" s="160"/>
      <c r="B200" s="61" t="s">
        <v>211</v>
      </c>
      <c r="C200" s="4">
        <v>153075</v>
      </c>
      <c r="D200" s="4" t="s">
        <v>591</v>
      </c>
      <c r="E200" s="5" t="s">
        <v>523</v>
      </c>
      <c r="F200" s="4" t="s">
        <v>69</v>
      </c>
      <c r="G200" s="83">
        <v>2</v>
      </c>
      <c r="H200" s="91"/>
      <c r="I200" s="20">
        <f t="shared" si="37"/>
        <v>0</v>
      </c>
      <c r="J200" s="20">
        <v>0</v>
      </c>
      <c r="K200" s="93"/>
      <c r="L200" s="21">
        <f t="shared" si="38"/>
        <v>0</v>
      </c>
      <c r="M200" s="21">
        <v>0</v>
      </c>
      <c r="N200" s="87">
        <v>0</v>
      </c>
      <c r="O200" s="183">
        <f t="shared" si="39"/>
        <v>0</v>
      </c>
      <c r="P200" s="155"/>
      <c r="Q200" s="155"/>
      <c r="R200" s="155"/>
      <c r="S200" s="155"/>
      <c r="T200" s="155"/>
      <c r="U200" s="155"/>
      <c r="V200" s="155"/>
      <c r="W200" s="155"/>
      <c r="X200" s="155"/>
      <c r="Y200" s="155"/>
      <c r="Z200" s="155"/>
      <c r="AA200" s="155"/>
      <c r="AB200" s="155"/>
      <c r="AC200" s="155"/>
      <c r="AD200" s="155"/>
      <c r="AE200" s="155"/>
      <c r="AF200" s="155"/>
      <c r="AG200" s="155"/>
      <c r="AH200" s="155"/>
      <c r="AI200" s="155"/>
      <c r="AJ200" s="155"/>
      <c r="AK200" s="155"/>
      <c r="AL200" s="155"/>
      <c r="AM200" s="155"/>
      <c r="AN200" s="155"/>
      <c r="AO200" s="155"/>
      <c r="AP200" s="155"/>
      <c r="AQ200" s="155"/>
      <c r="AR200" s="155"/>
    </row>
    <row r="201" spans="1:44" s="13" customFormat="1" outlineLevel="1">
      <c r="A201" s="160"/>
      <c r="B201" s="61" t="s">
        <v>212</v>
      </c>
      <c r="C201" s="25" t="s">
        <v>641</v>
      </c>
      <c r="D201" s="4" t="s">
        <v>591</v>
      </c>
      <c r="E201" s="5" t="s">
        <v>480</v>
      </c>
      <c r="F201" s="4" t="s">
        <v>69</v>
      </c>
      <c r="G201" s="83">
        <v>2</v>
      </c>
      <c r="H201" s="91"/>
      <c r="I201" s="20">
        <f t="shared" si="37"/>
        <v>0</v>
      </c>
      <c r="J201" s="20">
        <v>0</v>
      </c>
      <c r="K201" s="93"/>
      <c r="L201" s="21">
        <f t="shared" si="38"/>
        <v>0</v>
      </c>
      <c r="M201" s="21">
        <v>0</v>
      </c>
      <c r="N201" s="87">
        <v>0</v>
      </c>
      <c r="O201" s="183">
        <f t="shared" si="39"/>
        <v>0</v>
      </c>
      <c r="P201" s="155"/>
      <c r="Q201" s="155"/>
      <c r="R201" s="155"/>
      <c r="S201" s="155"/>
      <c r="T201" s="155"/>
      <c r="U201" s="155"/>
      <c r="V201" s="155"/>
      <c r="W201" s="155"/>
      <c r="X201" s="155"/>
      <c r="Y201" s="155"/>
      <c r="Z201" s="155"/>
      <c r="AA201" s="155"/>
      <c r="AB201" s="155"/>
      <c r="AC201" s="155"/>
      <c r="AD201" s="155"/>
      <c r="AE201" s="155"/>
      <c r="AF201" s="155"/>
      <c r="AG201" s="155"/>
      <c r="AH201" s="155"/>
      <c r="AI201" s="155"/>
      <c r="AJ201" s="155"/>
      <c r="AK201" s="155"/>
      <c r="AL201" s="155"/>
      <c r="AM201" s="155"/>
      <c r="AN201" s="155"/>
      <c r="AO201" s="155"/>
      <c r="AP201" s="155"/>
      <c r="AQ201" s="155"/>
      <c r="AR201" s="155"/>
    </row>
    <row r="202" spans="1:44" s="13" customFormat="1" ht="25.5" outlineLevel="1">
      <c r="A202" s="160"/>
      <c r="B202" s="61" t="s">
        <v>213</v>
      </c>
      <c r="C202" s="25" t="s">
        <v>642</v>
      </c>
      <c r="D202" s="4" t="s">
        <v>591</v>
      </c>
      <c r="E202" s="5" t="s">
        <v>481</v>
      </c>
      <c r="F202" s="4" t="s">
        <v>69</v>
      </c>
      <c r="G202" s="83">
        <v>11</v>
      </c>
      <c r="H202" s="91"/>
      <c r="I202" s="20">
        <f t="shared" si="37"/>
        <v>0</v>
      </c>
      <c r="J202" s="20">
        <v>0</v>
      </c>
      <c r="K202" s="93"/>
      <c r="L202" s="21">
        <f t="shared" si="38"/>
        <v>0</v>
      </c>
      <c r="M202" s="21">
        <v>0</v>
      </c>
      <c r="N202" s="87">
        <v>0</v>
      </c>
      <c r="O202" s="183">
        <f t="shared" si="39"/>
        <v>0</v>
      </c>
      <c r="P202" s="155"/>
      <c r="Q202" s="155"/>
      <c r="R202" s="155"/>
      <c r="S202" s="155"/>
      <c r="T202" s="155"/>
      <c r="U202" s="155"/>
      <c r="V202" s="155"/>
      <c r="W202" s="155"/>
      <c r="X202" s="155"/>
      <c r="Y202" s="155"/>
      <c r="Z202" s="155"/>
      <c r="AA202" s="155"/>
      <c r="AB202" s="155"/>
      <c r="AC202" s="155"/>
      <c r="AD202" s="155"/>
      <c r="AE202" s="155"/>
      <c r="AF202" s="155"/>
      <c r="AG202" s="155"/>
      <c r="AH202" s="155"/>
      <c r="AI202" s="155"/>
      <c r="AJ202" s="155"/>
      <c r="AK202" s="155"/>
      <c r="AL202" s="155"/>
      <c r="AM202" s="155"/>
      <c r="AN202" s="155"/>
      <c r="AO202" s="155"/>
      <c r="AP202" s="155"/>
      <c r="AQ202" s="155"/>
      <c r="AR202" s="155"/>
    </row>
    <row r="203" spans="1:44" s="13" customFormat="1" outlineLevel="1">
      <c r="A203" s="160"/>
      <c r="B203" s="61" t="s">
        <v>214</v>
      </c>
      <c r="C203" s="25" t="s">
        <v>643</v>
      </c>
      <c r="D203" s="4" t="s">
        <v>591</v>
      </c>
      <c r="E203" s="5" t="s">
        <v>482</v>
      </c>
      <c r="F203" s="4" t="s">
        <v>69</v>
      </c>
      <c r="G203" s="83">
        <v>3</v>
      </c>
      <c r="H203" s="91"/>
      <c r="I203" s="20">
        <f t="shared" si="37"/>
        <v>0</v>
      </c>
      <c r="J203" s="20">
        <v>0</v>
      </c>
      <c r="K203" s="93"/>
      <c r="L203" s="21">
        <f t="shared" si="38"/>
        <v>0</v>
      </c>
      <c r="M203" s="21">
        <v>0</v>
      </c>
      <c r="N203" s="87">
        <v>0</v>
      </c>
      <c r="O203" s="183">
        <f t="shared" si="39"/>
        <v>0</v>
      </c>
      <c r="P203" s="155"/>
      <c r="Q203" s="155"/>
      <c r="R203" s="155"/>
      <c r="S203" s="155"/>
      <c r="T203" s="155"/>
      <c r="U203" s="155"/>
      <c r="V203" s="155"/>
      <c r="W203" s="155"/>
      <c r="X203" s="155"/>
      <c r="Y203" s="155"/>
      <c r="Z203" s="155"/>
      <c r="AA203" s="155"/>
      <c r="AB203" s="155"/>
      <c r="AC203" s="155"/>
      <c r="AD203" s="155"/>
      <c r="AE203" s="155"/>
      <c r="AF203" s="155"/>
      <c r="AG203" s="155"/>
      <c r="AH203" s="155"/>
      <c r="AI203" s="155"/>
      <c r="AJ203" s="155"/>
      <c r="AK203" s="155"/>
      <c r="AL203" s="155"/>
      <c r="AM203" s="155"/>
      <c r="AN203" s="155"/>
      <c r="AO203" s="155"/>
      <c r="AP203" s="155"/>
      <c r="AQ203" s="155"/>
      <c r="AR203" s="155"/>
    </row>
    <row r="204" spans="1:44" s="13" customFormat="1" outlineLevel="1">
      <c r="A204" s="160"/>
      <c r="B204" s="61" t="s">
        <v>358</v>
      </c>
      <c r="C204" s="23" t="s">
        <v>644</v>
      </c>
      <c r="D204" s="4" t="s">
        <v>591</v>
      </c>
      <c r="E204" s="5" t="s">
        <v>483</v>
      </c>
      <c r="F204" s="4" t="s">
        <v>69</v>
      </c>
      <c r="G204" s="83">
        <v>6</v>
      </c>
      <c r="H204" s="91"/>
      <c r="I204" s="20">
        <f t="shared" si="37"/>
        <v>0</v>
      </c>
      <c r="J204" s="20">
        <v>0</v>
      </c>
      <c r="K204" s="93"/>
      <c r="L204" s="21">
        <f t="shared" si="38"/>
        <v>0</v>
      </c>
      <c r="M204" s="21">
        <v>0</v>
      </c>
      <c r="N204" s="87">
        <v>0</v>
      </c>
      <c r="O204" s="183">
        <f t="shared" si="39"/>
        <v>0</v>
      </c>
      <c r="P204" s="155"/>
      <c r="Q204" s="155"/>
      <c r="R204" s="155"/>
      <c r="S204" s="155"/>
      <c r="T204" s="155"/>
      <c r="U204" s="155"/>
      <c r="V204" s="155"/>
      <c r="W204" s="155"/>
      <c r="X204" s="155"/>
      <c r="Y204" s="155"/>
      <c r="Z204" s="155"/>
      <c r="AA204" s="155"/>
      <c r="AB204" s="155"/>
      <c r="AC204" s="155"/>
      <c r="AD204" s="155"/>
      <c r="AE204" s="155"/>
      <c r="AF204" s="155"/>
      <c r="AG204" s="155"/>
      <c r="AH204" s="155"/>
      <c r="AI204" s="155"/>
      <c r="AJ204" s="155"/>
      <c r="AK204" s="155"/>
      <c r="AL204" s="155"/>
      <c r="AM204" s="155"/>
      <c r="AN204" s="155"/>
      <c r="AO204" s="155"/>
      <c r="AP204" s="155"/>
      <c r="AQ204" s="155"/>
      <c r="AR204" s="155"/>
    </row>
    <row r="205" spans="1:44" s="13" customFormat="1" outlineLevel="1">
      <c r="A205" s="160"/>
      <c r="B205" s="122" t="s">
        <v>693</v>
      </c>
      <c r="C205" s="123"/>
      <c r="D205" s="123"/>
      <c r="E205" s="123"/>
      <c r="F205" s="123"/>
      <c r="G205" s="178"/>
      <c r="H205" s="67"/>
      <c r="I205" s="125">
        <f>SUM(I184:I204)</f>
        <v>0</v>
      </c>
      <c r="J205" s="125">
        <f>SUM(J184:J204)</f>
        <v>0</v>
      </c>
      <c r="K205" s="125"/>
      <c r="L205" s="125">
        <f>SUM(L184:L204)</f>
        <v>0</v>
      </c>
      <c r="M205" s="125">
        <f>SUM(M184:M204)</f>
        <v>0</v>
      </c>
      <c r="N205" s="125">
        <f>SUM(N184:N204)</f>
        <v>0</v>
      </c>
      <c r="O205" s="124">
        <f>SUM(O184:O204)</f>
        <v>0</v>
      </c>
      <c r="P205" s="155"/>
      <c r="Q205" s="155"/>
      <c r="R205" s="155"/>
      <c r="S205" s="155"/>
      <c r="T205" s="155"/>
      <c r="U205" s="155"/>
      <c r="V205" s="155"/>
      <c r="W205" s="155"/>
      <c r="X205" s="155"/>
      <c r="Y205" s="155"/>
      <c r="Z205" s="155"/>
      <c r="AA205" s="155"/>
      <c r="AB205" s="155"/>
      <c r="AC205" s="155"/>
      <c r="AD205" s="155"/>
      <c r="AE205" s="155"/>
      <c r="AF205" s="155"/>
      <c r="AG205" s="155"/>
      <c r="AH205" s="155"/>
      <c r="AI205" s="155"/>
      <c r="AJ205" s="155"/>
      <c r="AK205" s="155"/>
      <c r="AL205" s="155"/>
      <c r="AM205" s="155"/>
      <c r="AN205" s="155"/>
      <c r="AO205" s="155"/>
      <c r="AP205" s="155"/>
      <c r="AQ205" s="155"/>
      <c r="AR205" s="155"/>
    </row>
    <row r="206" spans="1:44" s="13" customFormat="1">
      <c r="A206" s="160"/>
      <c r="B206" s="63"/>
      <c r="C206" s="28"/>
      <c r="D206" s="28"/>
      <c r="E206" s="27"/>
      <c r="F206" s="28"/>
      <c r="G206" s="29"/>
      <c r="H206" s="20"/>
      <c r="I206" s="20"/>
      <c r="J206" s="20"/>
      <c r="K206" s="21"/>
      <c r="L206" s="21"/>
      <c r="M206" s="21"/>
      <c r="N206" s="88"/>
      <c r="O206" s="56"/>
      <c r="P206" s="155"/>
      <c r="Q206" s="155"/>
      <c r="R206" s="155"/>
      <c r="S206" s="155"/>
      <c r="T206" s="155"/>
      <c r="U206" s="155"/>
      <c r="V206" s="155"/>
      <c r="W206" s="155"/>
      <c r="X206" s="155"/>
      <c r="Y206" s="155"/>
      <c r="Z206" s="155"/>
      <c r="AA206" s="155"/>
      <c r="AB206" s="155"/>
      <c r="AC206" s="155"/>
      <c r="AD206" s="155"/>
      <c r="AE206" s="155"/>
      <c r="AF206" s="155"/>
      <c r="AG206" s="155"/>
      <c r="AH206" s="155"/>
      <c r="AI206" s="155"/>
      <c r="AJ206" s="155"/>
      <c r="AK206" s="155"/>
      <c r="AL206" s="155"/>
      <c r="AM206" s="155"/>
      <c r="AN206" s="155"/>
      <c r="AO206" s="155"/>
      <c r="AP206" s="155"/>
      <c r="AQ206" s="155"/>
      <c r="AR206" s="155"/>
    </row>
    <row r="207" spans="1:44" s="13" customFormat="1">
      <c r="A207" s="160"/>
      <c r="B207" s="64">
        <v>18</v>
      </c>
      <c r="C207" s="65"/>
      <c r="D207" s="65"/>
      <c r="E207" s="7" t="s">
        <v>357</v>
      </c>
      <c r="F207" s="7"/>
      <c r="G207" s="72"/>
      <c r="H207" s="67"/>
      <c r="I207" s="67"/>
      <c r="J207" s="67"/>
      <c r="K207" s="68"/>
      <c r="L207" s="68"/>
      <c r="M207" s="68"/>
      <c r="N207" s="89"/>
      <c r="O207" s="69"/>
      <c r="P207" s="155"/>
      <c r="Q207" s="155"/>
      <c r="R207" s="155"/>
      <c r="S207" s="155"/>
      <c r="T207" s="155"/>
      <c r="U207" s="155"/>
      <c r="V207" s="155"/>
      <c r="W207" s="155"/>
      <c r="X207" s="155"/>
      <c r="Y207" s="155"/>
      <c r="Z207" s="155"/>
      <c r="AA207" s="155"/>
      <c r="AB207" s="155"/>
      <c r="AC207" s="155"/>
      <c r="AD207" s="155"/>
      <c r="AE207" s="155"/>
      <c r="AF207" s="155"/>
      <c r="AG207" s="155"/>
      <c r="AH207" s="155"/>
      <c r="AI207" s="155"/>
      <c r="AJ207" s="155"/>
      <c r="AK207" s="155"/>
      <c r="AL207" s="155"/>
      <c r="AM207" s="155"/>
      <c r="AN207" s="155"/>
      <c r="AO207" s="155"/>
      <c r="AP207" s="155"/>
      <c r="AQ207" s="155"/>
      <c r="AR207" s="155"/>
    </row>
    <row r="208" spans="1:44" s="13" customFormat="1" outlineLevel="1">
      <c r="A208" s="160"/>
      <c r="B208" s="64" t="s">
        <v>151</v>
      </c>
      <c r="C208" s="65"/>
      <c r="D208" s="65"/>
      <c r="E208" s="7" t="s">
        <v>28</v>
      </c>
      <c r="F208" s="8"/>
      <c r="G208" s="176"/>
      <c r="H208" s="67"/>
      <c r="I208" s="67"/>
      <c r="J208" s="67"/>
      <c r="K208" s="68"/>
      <c r="L208" s="68"/>
      <c r="M208" s="68"/>
      <c r="N208" s="89"/>
      <c r="O208" s="71"/>
      <c r="P208" s="155"/>
      <c r="Q208" s="155"/>
      <c r="R208" s="155"/>
      <c r="S208" s="155"/>
      <c r="T208" s="155"/>
      <c r="U208" s="155"/>
      <c r="V208" s="155"/>
      <c r="W208" s="155"/>
      <c r="X208" s="155"/>
      <c r="Y208" s="155"/>
      <c r="Z208" s="155"/>
      <c r="AA208" s="155"/>
      <c r="AB208" s="155"/>
      <c r="AC208" s="155"/>
      <c r="AD208" s="155"/>
      <c r="AE208" s="155"/>
      <c r="AF208" s="155"/>
      <c r="AG208" s="155"/>
      <c r="AH208" s="155"/>
      <c r="AI208" s="155"/>
      <c r="AJ208" s="155"/>
      <c r="AK208" s="155"/>
      <c r="AL208" s="155"/>
      <c r="AM208" s="155"/>
      <c r="AN208" s="155"/>
      <c r="AO208" s="155"/>
      <c r="AP208" s="155"/>
      <c r="AQ208" s="155"/>
      <c r="AR208" s="155"/>
    </row>
    <row r="209" spans="1:44" ht="51" outlineLevel="1">
      <c r="A209" s="160"/>
      <c r="B209" s="61" t="s">
        <v>416</v>
      </c>
      <c r="C209" s="4" t="s">
        <v>186</v>
      </c>
      <c r="D209" s="4" t="s">
        <v>71</v>
      </c>
      <c r="E209" s="5" t="s">
        <v>337</v>
      </c>
      <c r="F209" s="4" t="s">
        <v>69</v>
      </c>
      <c r="G209" s="83">
        <v>3</v>
      </c>
      <c r="H209" s="91"/>
      <c r="I209" s="20">
        <f t="shared" ref="I209:I226" si="40">H209*G209</f>
        <v>0</v>
      </c>
      <c r="J209" s="20">
        <v>0</v>
      </c>
      <c r="K209" s="93"/>
      <c r="L209" s="21">
        <f t="shared" ref="L209:L226" si="41">G209*K209</f>
        <v>0</v>
      </c>
      <c r="M209" s="21">
        <v>0</v>
      </c>
      <c r="N209" s="87">
        <v>0</v>
      </c>
      <c r="O209" s="183">
        <f t="shared" ref="O209:O226" si="42">L209+I209</f>
        <v>0</v>
      </c>
    </row>
    <row r="210" spans="1:44" ht="51" outlineLevel="1" collapsed="1">
      <c r="A210" s="160"/>
      <c r="B210" s="61" t="s">
        <v>417</v>
      </c>
      <c r="C210" s="4" t="s">
        <v>124</v>
      </c>
      <c r="D210" s="4" t="s">
        <v>71</v>
      </c>
      <c r="E210" s="5" t="s">
        <v>338</v>
      </c>
      <c r="F210" s="4" t="s">
        <v>69</v>
      </c>
      <c r="G210" s="83">
        <v>1</v>
      </c>
      <c r="H210" s="91"/>
      <c r="I210" s="20">
        <f t="shared" si="40"/>
        <v>0</v>
      </c>
      <c r="J210" s="20">
        <v>0</v>
      </c>
      <c r="K210" s="93"/>
      <c r="L210" s="21">
        <f t="shared" si="41"/>
        <v>0</v>
      </c>
      <c r="M210" s="21">
        <v>0</v>
      </c>
      <c r="N210" s="87">
        <v>0</v>
      </c>
      <c r="O210" s="183">
        <f t="shared" si="42"/>
        <v>0</v>
      </c>
    </row>
    <row r="211" spans="1:44" ht="51" outlineLevel="1">
      <c r="A211" s="160"/>
      <c r="B211" s="61" t="s">
        <v>418</v>
      </c>
      <c r="C211" s="4" t="s">
        <v>187</v>
      </c>
      <c r="D211" s="4" t="s">
        <v>71</v>
      </c>
      <c r="E211" s="5" t="s">
        <v>504</v>
      </c>
      <c r="F211" s="4" t="s">
        <v>69</v>
      </c>
      <c r="G211" s="83">
        <v>2</v>
      </c>
      <c r="H211" s="91"/>
      <c r="I211" s="20">
        <f t="shared" si="40"/>
        <v>0</v>
      </c>
      <c r="J211" s="20">
        <v>0</v>
      </c>
      <c r="K211" s="93"/>
      <c r="L211" s="21">
        <f t="shared" si="41"/>
        <v>0</v>
      </c>
      <c r="M211" s="21">
        <v>0</v>
      </c>
      <c r="N211" s="87">
        <v>0</v>
      </c>
      <c r="O211" s="183">
        <f t="shared" si="42"/>
        <v>0</v>
      </c>
    </row>
    <row r="212" spans="1:44" ht="51" outlineLevel="1">
      <c r="A212" s="160"/>
      <c r="B212" s="61" t="s">
        <v>419</v>
      </c>
      <c r="C212" s="4" t="s">
        <v>188</v>
      </c>
      <c r="D212" s="4" t="s">
        <v>71</v>
      </c>
      <c r="E212" s="5" t="s">
        <v>505</v>
      </c>
      <c r="F212" s="4" t="s">
        <v>69</v>
      </c>
      <c r="G212" s="83">
        <v>1</v>
      </c>
      <c r="H212" s="91"/>
      <c r="I212" s="20">
        <f t="shared" si="40"/>
        <v>0</v>
      </c>
      <c r="J212" s="20">
        <v>0</v>
      </c>
      <c r="K212" s="93"/>
      <c r="L212" s="21">
        <f t="shared" si="41"/>
        <v>0</v>
      </c>
      <c r="M212" s="21">
        <v>0</v>
      </c>
      <c r="N212" s="87">
        <v>0</v>
      </c>
      <c r="O212" s="183">
        <f t="shared" si="42"/>
        <v>0</v>
      </c>
    </row>
    <row r="213" spans="1:44" s="13" customFormat="1" ht="25.5" outlineLevel="1">
      <c r="A213" s="38"/>
      <c r="B213" s="61" t="s">
        <v>420</v>
      </c>
      <c r="C213" s="4">
        <v>171567</v>
      </c>
      <c r="D213" s="4" t="s">
        <v>71</v>
      </c>
      <c r="E213" s="5" t="s">
        <v>697</v>
      </c>
      <c r="F213" s="4" t="s">
        <v>69</v>
      </c>
      <c r="G213" s="83">
        <v>1</v>
      </c>
      <c r="H213" s="90"/>
      <c r="I213" s="20">
        <f t="shared" si="40"/>
        <v>0</v>
      </c>
      <c r="J213" s="20">
        <v>0</v>
      </c>
      <c r="K213" s="92"/>
      <c r="L213" s="21">
        <f t="shared" si="41"/>
        <v>0</v>
      </c>
      <c r="M213" s="21"/>
      <c r="N213" s="87">
        <v>0</v>
      </c>
      <c r="O213" s="183">
        <f t="shared" si="42"/>
        <v>0</v>
      </c>
    </row>
    <row r="214" spans="1:44" s="13" customFormat="1" outlineLevel="1">
      <c r="A214" s="165"/>
      <c r="B214" s="171"/>
      <c r="C214" s="73"/>
      <c r="D214" s="73"/>
      <c r="E214" s="172"/>
      <c r="F214" s="73"/>
      <c r="G214" s="177"/>
      <c r="H214" s="119"/>
      <c r="I214" s="130">
        <f>SUM(I209:I213)</f>
        <v>0</v>
      </c>
      <c r="J214" s="130">
        <f t="shared" ref="J214:O214" si="43">SUM(J209:J213)</f>
        <v>0</v>
      </c>
      <c r="K214" s="130"/>
      <c r="L214" s="130">
        <f t="shared" si="43"/>
        <v>0</v>
      </c>
      <c r="M214" s="130"/>
      <c r="N214" s="130">
        <f t="shared" si="43"/>
        <v>0</v>
      </c>
      <c r="O214" s="399">
        <f t="shared" si="43"/>
        <v>0</v>
      </c>
      <c r="P214" s="155"/>
      <c r="Q214" s="155"/>
      <c r="R214" s="155"/>
      <c r="S214" s="155"/>
      <c r="T214" s="155"/>
      <c r="U214" s="155"/>
      <c r="V214" s="155"/>
      <c r="W214" s="155"/>
      <c r="X214" s="155"/>
      <c r="Y214" s="155"/>
      <c r="Z214" s="155"/>
      <c r="AA214" s="155"/>
      <c r="AB214" s="155"/>
      <c r="AC214" s="155"/>
      <c r="AD214" s="155"/>
      <c r="AE214" s="155"/>
      <c r="AF214" s="155"/>
      <c r="AG214" s="155"/>
      <c r="AH214" s="155"/>
      <c r="AI214" s="155"/>
      <c r="AJ214" s="155"/>
      <c r="AK214" s="155"/>
      <c r="AL214" s="155"/>
      <c r="AM214" s="155"/>
      <c r="AN214" s="155"/>
      <c r="AO214" s="155"/>
      <c r="AP214" s="155"/>
      <c r="AQ214" s="155"/>
      <c r="AR214" s="155"/>
    </row>
    <row r="215" spans="1:44" s="13" customFormat="1" outlineLevel="1">
      <c r="A215" s="160"/>
      <c r="B215" s="64" t="s">
        <v>152</v>
      </c>
      <c r="C215" s="73"/>
      <c r="D215" s="73"/>
      <c r="E215" s="74" t="s">
        <v>181</v>
      </c>
      <c r="F215" s="73"/>
      <c r="G215" s="177"/>
      <c r="H215" s="68"/>
      <c r="I215" s="67"/>
      <c r="J215" s="67"/>
      <c r="K215" s="68"/>
      <c r="L215" s="68"/>
      <c r="M215" s="68"/>
      <c r="N215" s="89"/>
      <c r="O215" s="71"/>
      <c r="P215" s="155"/>
      <c r="Q215" s="155"/>
      <c r="R215" s="155"/>
      <c r="S215" s="155"/>
      <c r="T215" s="155"/>
      <c r="U215" s="155"/>
      <c r="V215" s="155"/>
      <c r="W215" s="155"/>
      <c r="X215" s="155"/>
      <c r="Y215" s="155"/>
      <c r="Z215" s="155"/>
      <c r="AA215" s="155"/>
      <c r="AB215" s="155"/>
      <c r="AC215" s="155"/>
      <c r="AD215" s="155"/>
      <c r="AE215" s="155"/>
      <c r="AF215" s="155"/>
      <c r="AG215" s="155"/>
      <c r="AH215" s="155"/>
      <c r="AI215" s="155"/>
      <c r="AJ215" s="155"/>
      <c r="AK215" s="155"/>
      <c r="AL215" s="155"/>
      <c r="AM215" s="155"/>
      <c r="AN215" s="155"/>
      <c r="AO215" s="155"/>
      <c r="AP215" s="155"/>
      <c r="AQ215" s="155"/>
      <c r="AR215" s="155"/>
    </row>
    <row r="216" spans="1:44" s="13" customFormat="1" outlineLevel="1">
      <c r="A216" s="160"/>
      <c r="B216" s="61" t="s">
        <v>421</v>
      </c>
      <c r="C216" s="4" t="s">
        <v>182</v>
      </c>
      <c r="D216" s="4" t="s">
        <v>71</v>
      </c>
      <c r="E216" s="5" t="s">
        <v>484</v>
      </c>
      <c r="F216" s="4" t="s">
        <v>69</v>
      </c>
      <c r="G216" s="83">
        <v>38</v>
      </c>
      <c r="H216" s="91"/>
      <c r="I216" s="20">
        <f t="shared" si="40"/>
        <v>0</v>
      </c>
      <c r="J216" s="20">
        <v>0</v>
      </c>
      <c r="K216" s="93"/>
      <c r="L216" s="21">
        <f t="shared" si="41"/>
        <v>0</v>
      </c>
      <c r="M216" s="21">
        <v>0</v>
      </c>
      <c r="N216" s="87">
        <v>0</v>
      </c>
      <c r="O216" s="183">
        <f t="shared" si="42"/>
        <v>0</v>
      </c>
      <c r="P216" s="155"/>
      <c r="Q216" s="155"/>
      <c r="R216" s="155"/>
      <c r="S216" s="155"/>
      <c r="T216" s="155"/>
      <c r="U216" s="155"/>
      <c r="V216" s="155"/>
      <c r="W216" s="155"/>
      <c r="X216" s="155"/>
      <c r="Y216" s="155"/>
      <c r="Z216" s="155"/>
      <c r="AA216" s="155"/>
      <c r="AB216" s="155"/>
      <c r="AC216" s="155"/>
      <c r="AD216" s="155"/>
      <c r="AE216" s="155"/>
      <c r="AF216" s="155"/>
      <c r="AG216" s="155"/>
      <c r="AH216" s="155"/>
      <c r="AI216" s="155"/>
      <c r="AJ216" s="155"/>
      <c r="AK216" s="155"/>
      <c r="AL216" s="155"/>
      <c r="AM216" s="155"/>
      <c r="AN216" s="155"/>
      <c r="AO216" s="155"/>
      <c r="AP216" s="155"/>
      <c r="AQ216" s="155"/>
      <c r="AR216" s="155"/>
    </row>
    <row r="217" spans="1:44" s="13" customFormat="1" outlineLevel="1">
      <c r="A217" s="160"/>
      <c r="B217" s="61" t="s">
        <v>422</v>
      </c>
      <c r="C217" s="4" t="s">
        <v>182</v>
      </c>
      <c r="D217" s="4" t="s">
        <v>71</v>
      </c>
      <c r="E217" s="5" t="s">
        <v>485</v>
      </c>
      <c r="F217" s="4" t="s">
        <v>69</v>
      </c>
      <c r="G217" s="83">
        <v>26</v>
      </c>
      <c r="H217" s="91"/>
      <c r="I217" s="20">
        <f t="shared" si="40"/>
        <v>0</v>
      </c>
      <c r="J217" s="20">
        <v>0</v>
      </c>
      <c r="K217" s="93"/>
      <c r="L217" s="21">
        <f t="shared" si="41"/>
        <v>0</v>
      </c>
      <c r="M217" s="21">
        <v>0</v>
      </c>
      <c r="N217" s="87">
        <v>0</v>
      </c>
      <c r="O217" s="183">
        <f t="shared" si="42"/>
        <v>0</v>
      </c>
      <c r="P217" s="155"/>
      <c r="Q217" s="155"/>
      <c r="R217" s="155"/>
      <c r="S217" s="155"/>
      <c r="T217" s="155"/>
      <c r="U217" s="155"/>
      <c r="V217" s="155"/>
      <c r="W217" s="155"/>
      <c r="X217" s="155"/>
      <c r="Y217" s="155"/>
      <c r="Z217" s="155"/>
      <c r="AA217" s="155"/>
      <c r="AB217" s="155"/>
      <c r="AC217" s="155"/>
      <c r="AD217" s="155"/>
      <c r="AE217" s="155"/>
      <c r="AF217" s="155"/>
      <c r="AG217" s="155"/>
      <c r="AH217" s="155"/>
      <c r="AI217" s="155"/>
      <c r="AJ217" s="155"/>
      <c r="AK217" s="155"/>
      <c r="AL217" s="155"/>
      <c r="AM217" s="155"/>
      <c r="AN217" s="155"/>
      <c r="AO217" s="155"/>
      <c r="AP217" s="155"/>
      <c r="AQ217" s="155"/>
      <c r="AR217" s="155"/>
    </row>
    <row r="218" spans="1:44" s="13" customFormat="1" outlineLevel="1">
      <c r="A218" s="160"/>
      <c r="B218" s="61" t="s">
        <v>423</v>
      </c>
      <c r="C218" s="4" t="s">
        <v>182</v>
      </c>
      <c r="D218" s="4" t="s">
        <v>71</v>
      </c>
      <c r="E218" s="5" t="s">
        <v>493</v>
      </c>
      <c r="F218" s="4" t="s">
        <v>69</v>
      </c>
      <c r="G218" s="83">
        <v>4</v>
      </c>
      <c r="H218" s="91"/>
      <c r="I218" s="20">
        <f t="shared" si="40"/>
        <v>0</v>
      </c>
      <c r="J218" s="20">
        <v>0</v>
      </c>
      <c r="K218" s="93"/>
      <c r="L218" s="21">
        <f t="shared" si="41"/>
        <v>0</v>
      </c>
      <c r="M218" s="21">
        <v>0</v>
      </c>
      <c r="N218" s="87">
        <v>0</v>
      </c>
      <c r="O218" s="183">
        <f t="shared" si="42"/>
        <v>0</v>
      </c>
      <c r="P218" s="155"/>
      <c r="Q218" s="155"/>
      <c r="R218" s="155"/>
      <c r="S218" s="155"/>
      <c r="T218" s="155"/>
      <c r="U218" s="155"/>
      <c r="V218" s="155"/>
      <c r="W218" s="155"/>
      <c r="X218" s="155"/>
      <c r="Y218" s="155"/>
      <c r="Z218" s="155"/>
      <c r="AA218" s="155"/>
      <c r="AB218" s="155"/>
      <c r="AC218" s="155"/>
      <c r="AD218" s="155"/>
      <c r="AE218" s="155"/>
      <c r="AF218" s="155"/>
      <c r="AG218" s="155"/>
      <c r="AH218" s="155"/>
      <c r="AI218" s="155"/>
      <c r="AJ218" s="155"/>
      <c r="AK218" s="155"/>
      <c r="AL218" s="155"/>
      <c r="AM218" s="155"/>
      <c r="AN218" s="155"/>
      <c r="AO218" s="155"/>
      <c r="AP218" s="155"/>
      <c r="AQ218" s="155"/>
      <c r="AR218" s="155"/>
    </row>
    <row r="219" spans="1:44" s="13" customFormat="1" outlineLevel="1">
      <c r="A219" s="160"/>
      <c r="B219" s="61" t="s">
        <v>424</v>
      </c>
      <c r="C219" s="4" t="s">
        <v>183</v>
      </c>
      <c r="D219" s="4" t="s">
        <v>71</v>
      </c>
      <c r="E219" s="5" t="s">
        <v>494</v>
      </c>
      <c r="F219" s="4" t="s">
        <v>69</v>
      </c>
      <c r="G219" s="83">
        <v>4</v>
      </c>
      <c r="H219" s="91"/>
      <c r="I219" s="20">
        <f t="shared" si="40"/>
        <v>0</v>
      </c>
      <c r="J219" s="20">
        <v>0</v>
      </c>
      <c r="K219" s="93"/>
      <c r="L219" s="21">
        <f t="shared" si="41"/>
        <v>0</v>
      </c>
      <c r="M219" s="21">
        <v>0</v>
      </c>
      <c r="N219" s="87">
        <v>0</v>
      </c>
      <c r="O219" s="183">
        <f t="shared" si="42"/>
        <v>0</v>
      </c>
      <c r="P219" s="155"/>
      <c r="Q219" s="155"/>
      <c r="R219" s="155"/>
      <c r="S219" s="155"/>
      <c r="T219" s="155"/>
      <c r="U219" s="155"/>
      <c r="V219" s="155"/>
      <c r="W219" s="155"/>
      <c r="X219" s="155"/>
      <c r="Y219" s="155"/>
      <c r="Z219" s="155"/>
      <c r="AA219" s="155"/>
      <c r="AB219" s="155"/>
      <c r="AC219" s="155"/>
      <c r="AD219" s="155"/>
      <c r="AE219" s="155"/>
      <c r="AF219" s="155"/>
      <c r="AG219" s="155"/>
      <c r="AH219" s="155"/>
      <c r="AI219" s="155"/>
      <c r="AJ219" s="155"/>
      <c r="AK219" s="155"/>
      <c r="AL219" s="155"/>
      <c r="AM219" s="155"/>
      <c r="AN219" s="155"/>
      <c r="AO219" s="155"/>
      <c r="AP219" s="155"/>
      <c r="AQ219" s="155"/>
      <c r="AR219" s="155"/>
    </row>
    <row r="220" spans="1:44" s="13" customFormat="1" outlineLevel="1">
      <c r="A220" s="160"/>
      <c r="B220" s="61" t="s">
        <v>425</v>
      </c>
      <c r="C220" s="4" t="s">
        <v>183</v>
      </c>
      <c r="D220" s="4" t="s">
        <v>71</v>
      </c>
      <c r="E220" s="5" t="s">
        <v>495</v>
      </c>
      <c r="F220" s="4" t="s">
        <v>69</v>
      </c>
      <c r="G220" s="83">
        <v>4</v>
      </c>
      <c r="H220" s="91"/>
      <c r="I220" s="20">
        <f t="shared" si="40"/>
        <v>0</v>
      </c>
      <c r="J220" s="20">
        <v>0</v>
      </c>
      <c r="K220" s="93"/>
      <c r="L220" s="21">
        <f t="shared" si="41"/>
        <v>0</v>
      </c>
      <c r="M220" s="21">
        <v>0</v>
      </c>
      <c r="N220" s="87">
        <v>0</v>
      </c>
      <c r="O220" s="183">
        <f t="shared" si="42"/>
        <v>0</v>
      </c>
      <c r="P220" s="155"/>
      <c r="Q220" s="155"/>
      <c r="R220" s="155"/>
      <c r="S220" s="155"/>
      <c r="T220" s="155"/>
      <c r="U220" s="155"/>
      <c r="V220" s="155"/>
      <c r="W220" s="155"/>
      <c r="X220" s="155"/>
      <c r="Y220" s="155"/>
      <c r="Z220" s="155"/>
      <c r="AA220" s="155"/>
      <c r="AB220" s="155"/>
      <c r="AC220" s="155"/>
      <c r="AD220" s="155"/>
      <c r="AE220" s="155"/>
      <c r="AF220" s="155"/>
      <c r="AG220" s="155"/>
      <c r="AH220" s="155"/>
      <c r="AI220" s="155"/>
      <c r="AJ220" s="155"/>
      <c r="AK220" s="155"/>
      <c r="AL220" s="155"/>
      <c r="AM220" s="155"/>
      <c r="AN220" s="155"/>
      <c r="AO220" s="155"/>
      <c r="AP220" s="155"/>
      <c r="AQ220" s="155"/>
      <c r="AR220" s="155"/>
    </row>
    <row r="221" spans="1:44" s="13" customFormat="1" outlineLevel="1">
      <c r="A221" s="160"/>
      <c r="B221" s="61" t="s">
        <v>426</v>
      </c>
      <c r="C221" s="4" t="s">
        <v>184</v>
      </c>
      <c r="D221" s="4" t="s">
        <v>71</v>
      </c>
      <c r="E221" s="5" t="s">
        <v>496</v>
      </c>
      <c r="F221" s="4" t="s">
        <v>69</v>
      </c>
      <c r="G221" s="83">
        <v>2</v>
      </c>
      <c r="H221" s="91"/>
      <c r="I221" s="20">
        <f t="shared" si="40"/>
        <v>0</v>
      </c>
      <c r="J221" s="20">
        <v>0</v>
      </c>
      <c r="K221" s="93"/>
      <c r="L221" s="21">
        <f t="shared" si="41"/>
        <v>0</v>
      </c>
      <c r="M221" s="21">
        <v>0</v>
      </c>
      <c r="N221" s="87">
        <v>0</v>
      </c>
      <c r="O221" s="183">
        <f t="shared" si="42"/>
        <v>0</v>
      </c>
      <c r="P221" s="155"/>
      <c r="Q221" s="155"/>
      <c r="R221" s="155"/>
      <c r="S221" s="155"/>
      <c r="T221" s="155"/>
      <c r="U221" s="155"/>
      <c r="V221" s="155"/>
      <c r="W221" s="155"/>
      <c r="X221" s="155"/>
      <c r="Y221" s="155"/>
      <c r="Z221" s="155"/>
      <c r="AA221" s="155"/>
      <c r="AB221" s="155"/>
      <c r="AC221" s="155"/>
      <c r="AD221" s="155"/>
      <c r="AE221" s="155"/>
      <c r="AF221" s="155"/>
      <c r="AG221" s="155"/>
      <c r="AH221" s="155"/>
      <c r="AI221" s="155"/>
      <c r="AJ221" s="155"/>
      <c r="AK221" s="155"/>
      <c r="AL221" s="155"/>
      <c r="AM221" s="155"/>
      <c r="AN221" s="155"/>
      <c r="AO221" s="155"/>
      <c r="AP221" s="155"/>
      <c r="AQ221" s="155"/>
      <c r="AR221" s="155"/>
    </row>
    <row r="222" spans="1:44" s="13" customFormat="1" outlineLevel="1">
      <c r="A222" s="160"/>
      <c r="B222" s="61" t="s">
        <v>427</v>
      </c>
      <c r="C222" s="4" t="s">
        <v>185</v>
      </c>
      <c r="D222" s="4" t="s">
        <v>71</v>
      </c>
      <c r="E222" s="5" t="s">
        <v>497</v>
      </c>
      <c r="F222" s="4" t="s">
        <v>69</v>
      </c>
      <c r="G222" s="83">
        <v>1</v>
      </c>
      <c r="H222" s="91"/>
      <c r="I222" s="20">
        <f t="shared" si="40"/>
        <v>0</v>
      </c>
      <c r="J222" s="20">
        <v>0</v>
      </c>
      <c r="K222" s="93"/>
      <c r="L222" s="21">
        <f t="shared" si="41"/>
        <v>0</v>
      </c>
      <c r="M222" s="21">
        <v>0</v>
      </c>
      <c r="N222" s="87">
        <v>0</v>
      </c>
      <c r="O222" s="183">
        <f t="shared" si="42"/>
        <v>0</v>
      </c>
      <c r="P222" s="155"/>
      <c r="Q222" s="155"/>
      <c r="R222" s="155"/>
      <c r="S222" s="155"/>
      <c r="T222" s="155"/>
      <c r="U222" s="155"/>
      <c r="V222" s="155"/>
      <c r="W222" s="155"/>
      <c r="X222" s="155"/>
      <c r="Y222" s="155"/>
      <c r="Z222" s="155"/>
      <c r="AA222" s="155"/>
      <c r="AB222" s="155"/>
      <c r="AC222" s="155"/>
      <c r="AD222" s="155"/>
      <c r="AE222" s="155"/>
      <c r="AF222" s="155"/>
      <c r="AG222" s="155"/>
      <c r="AH222" s="155"/>
      <c r="AI222" s="155"/>
      <c r="AJ222" s="155"/>
      <c r="AK222" s="155"/>
      <c r="AL222" s="155"/>
      <c r="AM222" s="155"/>
      <c r="AN222" s="155"/>
      <c r="AO222" s="155"/>
      <c r="AP222" s="155"/>
      <c r="AQ222" s="155"/>
      <c r="AR222" s="155"/>
    </row>
    <row r="223" spans="1:44" s="13" customFormat="1" outlineLevel="1">
      <c r="A223" s="160"/>
      <c r="B223" s="61" t="s">
        <v>545</v>
      </c>
      <c r="C223" s="4" t="s">
        <v>185</v>
      </c>
      <c r="D223" s="4" t="s">
        <v>71</v>
      </c>
      <c r="E223" s="5" t="s">
        <v>498</v>
      </c>
      <c r="F223" s="4" t="s">
        <v>69</v>
      </c>
      <c r="G223" s="83">
        <v>1</v>
      </c>
      <c r="H223" s="91"/>
      <c r="I223" s="20">
        <f t="shared" si="40"/>
        <v>0</v>
      </c>
      <c r="J223" s="20">
        <v>0</v>
      </c>
      <c r="K223" s="93"/>
      <c r="L223" s="21">
        <f t="shared" si="41"/>
        <v>0</v>
      </c>
      <c r="M223" s="21">
        <v>0</v>
      </c>
      <c r="N223" s="87">
        <v>0</v>
      </c>
      <c r="O223" s="183">
        <f t="shared" si="42"/>
        <v>0</v>
      </c>
      <c r="P223" s="155"/>
      <c r="Q223" s="155"/>
      <c r="R223" s="155"/>
      <c r="S223" s="155"/>
      <c r="T223" s="155"/>
      <c r="U223" s="155"/>
      <c r="V223" s="155"/>
      <c r="W223" s="155"/>
      <c r="X223" s="155"/>
      <c r="Y223" s="155"/>
      <c r="Z223" s="155"/>
      <c r="AA223" s="155"/>
      <c r="AB223" s="155"/>
      <c r="AC223" s="155"/>
      <c r="AD223" s="155"/>
      <c r="AE223" s="155"/>
      <c r="AF223" s="155"/>
      <c r="AG223" s="155"/>
      <c r="AH223" s="155"/>
      <c r="AI223" s="155"/>
      <c r="AJ223" s="155"/>
      <c r="AK223" s="155"/>
      <c r="AL223" s="155"/>
      <c r="AM223" s="155"/>
      <c r="AN223" s="155"/>
      <c r="AO223" s="155"/>
      <c r="AP223" s="155"/>
      <c r="AQ223" s="155"/>
      <c r="AR223" s="155"/>
    </row>
    <row r="224" spans="1:44" s="13" customFormat="1" outlineLevel="1">
      <c r="A224" s="38"/>
      <c r="B224" s="61" t="s">
        <v>546</v>
      </c>
      <c r="C224" s="4" t="s">
        <v>648</v>
      </c>
      <c r="D224" s="4" t="s">
        <v>71</v>
      </c>
      <c r="E224" s="5" t="s">
        <v>339</v>
      </c>
      <c r="F224" s="4" t="s">
        <v>69</v>
      </c>
      <c r="G224" s="83">
        <v>4</v>
      </c>
      <c r="H224" s="90"/>
      <c r="I224" s="20">
        <f t="shared" si="40"/>
        <v>0</v>
      </c>
      <c r="J224" s="20">
        <v>0</v>
      </c>
      <c r="K224" s="92"/>
      <c r="L224" s="21">
        <f t="shared" si="41"/>
        <v>0</v>
      </c>
      <c r="M224" s="21">
        <v>0</v>
      </c>
      <c r="N224" s="87">
        <v>0</v>
      </c>
      <c r="O224" s="183">
        <f t="shared" si="42"/>
        <v>0</v>
      </c>
    </row>
    <row r="225" spans="1:44" s="13" customFormat="1" outlineLevel="1">
      <c r="A225" s="38"/>
      <c r="B225" s="61" t="s">
        <v>547</v>
      </c>
      <c r="C225" s="4" t="s">
        <v>649</v>
      </c>
      <c r="D225" s="4" t="s">
        <v>71</v>
      </c>
      <c r="E225" s="5" t="s">
        <v>503</v>
      </c>
      <c r="F225" s="4" t="s">
        <v>69</v>
      </c>
      <c r="G225" s="83">
        <v>22</v>
      </c>
      <c r="H225" s="90"/>
      <c r="I225" s="20">
        <f t="shared" si="40"/>
        <v>0</v>
      </c>
      <c r="J225" s="20">
        <v>0</v>
      </c>
      <c r="K225" s="92"/>
      <c r="L225" s="21">
        <f t="shared" si="41"/>
        <v>0</v>
      </c>
      <c r="M225" s="21">
        <v>0</v>
      </c>
      <c r="N225" s="87">
        <v>0</v>
      </c>
      <c r="O225" s="183">
        <f t="shared" si="42"/>
        <v>0</v>
      </c>
    </row>
    <row r="226" spans="1:44" s="13" customFormat="1" outlineLevel="1">
      <c r="A226" s="38"/>
      <c r="B226" s="61" t="s">
        <v>548</v>
      </c>
      <c r="C226" s="4" t="s">
        <v>650</v>
      </c>
      <c r="D226" s="4" t="s">
        <v>71</v>
      </c>
      <c r="E226" s="5" t="s">
        <v>502</v>
      </c>
      <c r="F226" s="4" t="s">
        <v>69</v>
      </c>
      <c r="G226" s="83">
        <v>4</v>
      </c>
      <c r="H226" s="90"/>
      <c r="I226" s="20">
        <f t="shared" si="40"/>
        <v>0</v>
      </c>
      <c r="J226" s="20">
        <v>0</v>
      </c>
      <c r="K226" s="92"/>
      <c r="L226" s="21">
        <f t="shared" si="41"/>
        <v>0</v>
      </c>
      <c r="M226" s="21">
        <v>0</v>
      </c>
      <c r="N226" s="87">
        <v>0</v>
      </c>
      <c r="O226" s="183">
        <f t="shared" si="42"/>
        <v>0</v>
      </c>
    </row>
    <row r="227" spans="1:44" s="13" customFormat="1" outlineLevel="1">
      <c r="A227" s="160"/>
      <c r="B227" s="171"/>
      <c r="C227" s="73"/>
      <c r="D227" s="73"/>
      <c r="E227" s="172"/>
      <c r="F227" s="73"/>
      <c r="G227" s="177"/>
      <c r="H227" s="119"/>
      <c r="I227" s="130">
        <f>SUM(I216:I226)</f>
        <v>0</v>
      </c>
      <c r="J227" s="130">
        <f t="shared" ref="J227:O227" si="44">SUM(J216:J226)</f>
        <v>0</v>
      </c>
      <c r="K227" s="130"/>
      <c r="L227" s="130">
        <f t="shared" si="44"/>
        <v>0</v>
      </c>
      <c r="M227" s="130"/>
      <c r="N227" s="130">
        <f t="shared" si="44"/>
        <v>0</v>
      </c>
      <c r="O227" s="399">
        <f t="shared" si="44"/>
        <v>0</v>
      </c>
      <c r="P227" s="155"/>
      <c r="Q227" s="155"/>
      <c r="R227" s="155"/>
      <c r="S227" s="155"/>
      <c r="T227" s="155"/>
      <c r="U227" s="155"/>
      <c r="V227" s="155"/>
      <c r="W227" s="155"/>
      <c r="X227" s="155"/>
      <c r="Y227" s="155"/>
      <c r="Z227" s="155"/>
      <c r="AA227" s="155"/>
      <c r="AB227" s="155"/>
      <c r="AC227" s="155"/>
      <c r="AD227" s="155"/>
      <c r="AE227" s="155"/>
      <c r="AF227" s="155"/>
      <c r="AG227" s="155"/>
      <c r="AH227" s="155"/>
      <c r="AI227" s="155"/>
      <c r="AJ227" s="155"/>
      <c r="AK227" s="155"/>
      <c r="AL227" s="155"/>
      <c r="AM227" s="155"/>
      <c r="AN227" s="155"/>
      <c r="AO227" s="155"/>
      <c r="AP227" s="155"/>
      <c r="AQ227" s="155"/>
      <c r="AR227" s="155"/>
    </row>
    <row r="228" spans="1:44" s="13" customFormat="1" outlineLevel="1">
      <c r="A228" s="160"/>
      <c r="B228" s="64" t="s">
        <v>153</v>
      </c>
      <c r="C228" s="65"/>
      <c r="D228" s="65"/>
      <c r="E228" s="7" t="s">
        <v>29</v>
      </c>
      <c r="F228" s="8"/>
      <c r="G228" s="177"/>
      <c r="H228" s="68"/>
      <c r="I228" s="67"/>
      <c r="J228" s="67"/>
      <c r="K228" s="68"/>
      <c r="L228" s="68"/>
      <c r="M228" s="68"/>
      <c r="N228" s="89"/>
      <c r="O228" s="71"/>
      <c r="P228" s="155"/>
      <c r="Q228" s="155"/>
      <c r="R228" s="155"/>
      <c r="S228" s="155"/>
      <c r="T228" s="155"/>
      <c r="U228" s="155"/>
      <c r="V228" s="155"/>
      <c r="W228" s="155"/>
      <c r="X228" s="155"/>
      <c r="Y228" s="155"/>
      <c r="Z228" s="155"/>
      <c r="AA228" s="155"/>
      <c r="AB228" s="155"/>
      <c r="AC228" s="155"/>
      <c r="AD228" s="155"/>
      <c r="AE228" s="155"/>
      <c r="AF228" s="155"/>
      <c r="AG228" s="155"/>
      <c r="AH228" s="155"/>
      <c r="AI228" s="155"/>
      <c r="AJ228" s="155"/>
      <c r="AK228" s="155"/>
      <c r="AL228" s="155"/>
      <c r="AM228" s="155"/>
      <c r="AN228" s="155"/>
      <c r="AO228" s="155"/>
      <c r="AP228" s="155"/>
      <c r="AQ228" s="155"/>
      <c r="AR228" s="155"/>
    </row>
    <row r="229" spans="1:44" s="13" customFormat="1" ht="25.5" outlineLevel="1">
      <c r="A229" s="160"/>
      <c r="B229" s="61" t="s">
        <v>428</v>
      </c>
      <c r="C229" s="4">
        <v>91831</v>
      </c>
      <c r="D229" s="4" t="s">
        <v>71</v>
      </c>
      <c r="E229" s="5" t="s">
        <v>340</v>
      </c>
      <c r="F229" s="4" t="s">
        <v>76</v>
      </c>
      <c r="G229" s="83">
        <v>37.940000000000033</v>
      </c>
      <c r="H229" s="91"/>
      <c r="I229" s="20">
        <f t="shared" ref="I229:I251" si="45">H229*G229</f>
        <v>0</v>
      </c>
      <c r="J229" s="20">
        <v>0</v>
      </c>
      <c r="K229" s="93"/>
      <c r="L229" s="21">
        <f t="shared" ref="L229:L251" si="46">G229*K229</f>
        <v>0</v>
      </c>
      <c r="M229" s="21">
        <v>0</v>
      </c>
      <c r="N229" s="87">
        <v>0</v>
      </c>
      <c r="O229" s="183">
        <f t="shared" ref="O229:O251" si="47">L229+I229</f>
        <v>0</v>
      </c>
      <c r="P229" s="155"/>
      <c r="Q229" s="155"/>
      <c r="R229" s="70">
        <v>758.8</v>
      </c>
      <c r="S229" s="155"/>
      <c r="T229" s="155"/>
      <c r="U229" s="155"/>
      <c r="V229" s="155"/>
      <c r="W229" s="155"/>
      <c r="X229" s="155"/>
      <c r="Y229" s="155"/>
      <c r="Z229" s="155"/>
      <c r="AA229" s="155"/>
      <c r="AB229" s="155"/>
      <c r="AC229" s="155"/>
      <c r="AD229" s="155"/>
      <c r="AE229" s="155"/>
      <c r="AF229" s="155"/>
      <c r="AG229" s="155"/>
      <c r="AH229" s="155"/>
      <c r="AI229" s="155"/>
      <c r="AJ229" s="155"/>
      <c r="AK229" s="155"/>
      <c r="AL229" s="155"/>
      <c r="AM229" s="155"/>
      <c r="AN229" s="155"/>
      <c r="AO229" s="155"/>
      <c r="AP229" s="155"/>
      <c r="AQ229" s="155"/>
      <c r="AR229" s="155"/>
    </row>
    <row r="230" spans="1:44" s="13" customFormat="1" ht="25.5" outlineLevel="1">
      <c r="A230" s="160"/>
      <c r="B230" s="61" t="s">
        <v>429</v>
      </c>
      <c r="C230" s="4">
        <v>91834</v>
      </c>
      <c r="D230" s="4" t="s">
        <v>71</v>
      </c>
      <c r="E230" s="5" t="s">
        <v>341</v>
      </c>
      <c r="F230" s="4" t="s">
        <v>76</v>
      </c>
      <c r="G230" s="83">
        <v>0.60500000000000054</v>
      </c>
      <c r="H230" s="91"/>
      <c r="I230" s="20">
        <f t="shared" si="45"/>
        <v>0</v>
      </c>
      <c r="J230" s="20">
        <v>0</v>
      </c>
      <c r="K230" s="93"/>
      <c r="L230" s="21">
        <f t="shared" si="46"/>
        <v>0</v>
      </c>
      <c r="M230" s="21">
        <v>0</v>
      </c>
      <c r="N230" s="87">
        <v>0</v>
      </c>
      <c r="O230" s="183">
        <f t="shared" si="47"/>
        <v>0</v>
      </c>
      <c r="P230" s="155"/>
      <c r="Q230" s="155"/>
      <c r="R230" s="70">
        <v>12.1</v>
      </c>
      <c r="S230" s="155"/>
      <c r="T230" s="155"/>
      <c r="U230" s="155"/>
      <c r="V230" s="155"/>
      <c r="W230" s="155"/>
      <c r="X230" s="155"/>
      <c r="Y230" s="155"/>
      <c r="Z230" s="155"/>
      <c r="AA230" s="155"/>
      <c r="AB230" s="155"/>
      <c r="AC230" s="155"/>
      <c r="AD230" s="155"/>
      <c r="AE230" s="155"/>
      <c r="AF230" s="155"/>
      <c r="AG230" s="155"/>
      <c r="AH230" s="155"/>
      <c r="AI230" s="155"/>
      <c r="AJ230" s="155"/>
      <c r="AK230" s="155"/>
      <c r="AL230" s="155"/>
      <c r="AM230" s="155"/>
      <c r="AN230" s="155"/>
      <c r="AO230" s="155"/>
      <c r="AP230" s="155"/>
      <c r="AQ230" s="155"/>
      <c r="AR230" s="155"/>
    </row>
    <row r="231" spans="1:44" s="13" customFormat="1" ht="25.5" outlineLevel="1">
      <c r="A231" s="160"/>
      <c r="B231" s="61" t="s">
        <v>430</v>
      </c>
      <c r="C231" s="4">
        <v>91836</v>
      </c>
      <c r="D231" s="4" t="s">
        <v>71</v>
      </c>
      <c r="E231" s="5" t="s">
        <v>342</v>
      </c>
      <c r="F231" s="4" t="s">
        <v>76</v>
      </c>
      <c r="G231" s="83">
        <v>9.3750000000000089</v>
      </c>
      <c r="H231" s="91"/>
      <c r="I231" s="20">
        <f t="shared" si="45"/>
        <v>0</v>
      </c>
      <c r="J231" s="20">
        <v>0</v>
      </c>
      <c r="K231" s="93"/>
      <c r="L231" s="21">
        <f t="shared" si="46"/>
        <v>0</v>
      </c>
      <c r="M231" s="21">
        <v>0</v>
      </c>
      <c r="N231" s="87">
        <v>0</v>
      </c>
      <c r="O231" s="183">
        <f t="shared" si="47"/>
        <v>0</v>
      </c>
      <c r="P231" s="155"/>
      <c r="Q231" s="155"/>
      <c r="R231" s="70">
        <v>187.5</v>
      </c>
      <c r="S231" s="155"/>
      <c r="T231" s="155"/>
      <c r="U231" s="155"/>
      <c r="V231" s="155"/>
      <c r="W231" s="155"/>
      <c r="X231" s="155"/>
      <c r="Y231" s="155"/>
      <c r="Z231" s="155"/>
      <c r="AA231" s="155"/>
      <c r="AB231" s="155"/>
      <c r="AC231" s="155"/>
      <c r="AD231" s="155"/>
      <c r="AE231" s="155"/>
      <c r="AF231" s="155"/>
      <c r="AG231" s="155"/>
      <c r="AH231" s="155"/>
      <c r="AI231" s="155"/>
      <c r="AJ231" s="155"/>
      <c r="AK231" s="155"/>
      <c r="AL231" s="155"/>
      <c r="AM231" s="155"/>
      <c r="AN231" s="155"/>
      <c r="AO231" s="155"/>
      <c r="AP231" s="155"/>
      <c r="AQ231" s="155"/>
      <c r="AR231" s="155"/>
    </row>
    <row r="232" spans="1:44" s="13" customFormat="1" ht="25.5" outlineLevel="1">
      <c r="A232" s="160"/>
      <c r="B232" s="61" t="s">
        <v>431</v>
      </c>
      <c r="C232" s="4" t="s">
        <v>179</v>
      </c>
      <c r="D232" s="4" t="s">
        <v>71</v>
      </c>
      <c r="E232" s="5" t="s">
        <v>343</v>
      </c>
      <c r="F232" s="4" t="s">
        <v>76</v>
      </c>
      <c r="G232" s="83">
        <v>0.33000000000000029</v>
      </c>
      <c r="H232" s="91"/>
      <c r="I232" s="20">
        <f t="shared" si="45"/>
        <v>0</v>
      </c>
      <c r="J232" s="20">
        <v>0</v>
      </c>
      <c r="K232" s="93"/>
      <c r="L232" s="21">
        <f t="shared" si="46"/>
        <v>0</v>
      </c>
      <c r="M232" s="21">
        <v>0</v>
      </c>
      <c r="N232" s="87">
        <v>0</v>
      </c>
      <c r="O232" s="183">
        <f t="shared" si="47"/>
        <v>0</v>
      </c>
      <c r="P232" s="155"/>
      <c r="Q232" s="155"/>
      <c r="R232" s="70">
        <v>6.6</v>
      </c>
      <c r="S232" s="155"/>
      <c r="T232" s="155"/>
      <c r="U232" s="155"/>
      <c r="V232" s="155"/>
      <c r="W232" s="155"/>
      <c r="X232" s="155"/>
      <c r="Y232" s="155"/>
      <c r="Z232" s="155"/>
      <c r="AA232" s="155"/>
      <c r="AB232" s="155"/>
      <c r="AC232" s="155"/>
      <c r="AD232" s="155"/>
      <c r="AE232" s="155"/>
      <c r="AF232" s="155"/>
      <c r="AG232" s="155"/>
      <c r="AH232" s="155"/>
      <c r="AI232" s="155"/>
      <c r="AJ232" s="155"/>
      <c r="AK232" s="155"/>
      <c r="AL232" s="155"/>
      <c r="AM232" s="155"/>
      <c r="AN232" s="155"/>
      <c r="AO232" s="155"/>
      <c r="AP232" s="155"/>
      <c r="AQ232" s="155"/>
      <c r="AR232" s="155"/>
    </row>
    <row r="233" spans="1:44" s="13" customFormat="1" ht="25.5" outlineLevel="1">
      <c r="A233" s="160"/>
      <c r="B233" s="61" t="s">
        <v>432</v>
      </c>
      <c r="C233" s="4" t="s">
        <v>180</v>
      </c>
      <c r="D233" s="4" t="s">
        <v>71</v>
      </c>
      <c r="E233" s="5" t="s">
        <v>344</v>
      </c>
      <c r="F233" s="4" t="s">
        <v>76</v>
      </c>
      <c r="G233" s="83">
        <v>2.7600000000000025</v>
      </c>
      <c r="H233" s="91"/>
      <c r="I233" s="20">
        <f t="shared" si="45"/>
        <v>0</v>
      </c>
      <c r="J233" s="20">
        <v>0</v>
      </c>
      <c r="K233" s="93"/>
      <c r="L233" s="21">
        <f t="shared" si="46"/>
        <v>0</v>
      </c>
      <c r="M233" s="21">
        <v>0</v>
      </c>
      <c r="N233" s="87">
        <v>0</v>
      </c>
      <c r="O233" s="183">
        <f t="shared" si="47"/>
        <v>0</v>
      </c>
      <c r="P233" s="155"/>
      <c r="Q233" s="155"/>
      <c r="R233" s="70">
        <v>55.2</v>
      </c>
      <c r="S233" s="155"/>
      <c r="T233" s="155"/>
      <c r="U233" s="155"/>
      <c r="V233" s="155"/>
      <c r="W233" s="155"/>
      <c r="X233" s="155"/>
      <c r="Y233" s="155"/>
      <c r="Z233" s="155"/>
      <c r="AA233" s="155"/>
      <c r="AB233" s="155"/>
      <c r="AC233" s="155"/>
      <c r="AD233" s="155"/>
      <c r="AE233" s="155"/>
      <c r="AF233" s="155"/>
      <c r="AG233" s="155"/>
      <c r="AH233" s="155"/>
      <c r="AI233" s="155"/>
      <c r="AJ233" s="155"/>
      <c r="AK233" s="155"/>
      <c r="AL233" s="155"/>
      <c r="AM233" s="155"/>
      <c r="AN233" s="155"/>
      <c r="AO233" s="155"/>
      <c r="AP233" s="155"/>
      <c r="AQ233" s="155"/>
      <c r="AR233" s="155"/>
    </row>
    <row r="234" spans="1:44" s="13" customFormat="1" outlineLevel="1">
      <c r="A234" s="160"/>
      <c r="B234" s="61" t="s">
        <v>433</v>
      </c>
      <c r="C234" s="4">
        <v>83366</v>
      </c>
      <c r="D234" s="4" t="s">
        <v>71</v>
      </c>
      <c r="E234" s="5" t="s">
        <v>506</v>
      </c>
      <c r="F234" s="4" t="s">
        <v>69</v>
      </c>
      <c r="G234" s="83">
        <v>0.80000000000000071</v>
      </c>
      <c r="H234" s="91"/>
      <c r="I234" s="20">
        <f t="shared" si="45"/>
        <v>0</v>
      </c>
      <c r="J234" s="20">
        <v>0</v>
      </c>
      <c r="K234" s="93"/>
      <c r="L234" s="21">
        <f t="shared" si="46"/>
        <v>0</v>
      </c>
      <c r="M234" s="21">
        <v>0</v>
      </c>
      <c r="N234" s="87">
        <v>0</v>
      </c>
      <c r="O234" s="183">
        <f t="shared" si="47"/>
        <v>0</v>
      </c>
      <c r="P234" s="155"/>
      <c r="Q234" s="155"/>
      <c r="R234" s="70">
        <v>16</v>
      </c>
      <c r="S234" s="155"/>
      <c r="T234" s="155"/>
      <c r="U234" s="155"/>
      <c r="V234" s="155"/>
      <c r="W234" s="155"/>
      <c r="X234" s="155"/>
      <c r="Y234" s="155"/>
      <c r="Z234" s="155"/>
      <c r="AA234" s="155"/>
      <c r="AB234" s="155"/>
      <c r="AC234" s="155"/>
      <c r="AD234" s="155"/>
      <c r="AE234" s="155"/>
      <c r="AF234" s="155"/>
      <c r="AG234" s="155"/>
      <c r="AH234" s="155"/>
      <c r="AI234" s="155"/>
      <c r="AJ234" s="155"/>
      <c r="AK234" s="155"/>
      <c r="AL234" s="155"/>
      <c r="AM234" s="155"/>
      <c r="AN234" s="155"/>
      <c r="AO234" s="155"/>
      <c r="AP234" s="155"/>
      <c r="AQ234" s="155"/>
      <c r="AR234" s="155"/>
    </row>
    <row r="235" spans="1:44" s="13" customFormat="1" outlineLevel="1">
      <c r="A235" s="160"/>
      <c r="B235" s="61" t="s">
        <v>434</v>
      </c>
      <c r="C235" s="4">
        <v>91941</v>
      </c>
      <c r="D235" s="4" t="s">
        <v>71</v>
      </c>
      <c r="E235" s="5" t="s">
        <v>507</v>
      </c>
      <c r="F235" s="4" t="s">
        <v>69</v>
      </c>
      <c r="G235" s="83">
        <v>5.9000000000000057</v>
      </c>
      <c r="H235" s="91"/>
      <c r="I235" s="20">
        <f t="shared" si="45"/>
        <v>0</v>
      </c>
      <c r="J235" s="20">
        <v>0</v>
      </c>
      <c r="K235" s="93"/>
      <c r="L235" s="21">
        <f t="shared" si="46"/>
        <v>0</v>
      </c>
      <c r="M235" s="21">
        <v>0</v>
      </c>
      <c r="N235" s="87">
        <v>0</v>
      </c>
      <c r="O235" s="183">
        <f t="shared" si="47"/>
        <v>0</v>
      </c>
      <c r="P235" s="155"/>
      <c r="Q235" s="155"/>
      <c r="R235" s="70">
        <v>118</v>
      </c>
      <c r="S235" s="155"/>
      <c r="T235" s="155"/>
      <c r="U235" s="155"/>
      <c r="V235" s="155"/>
      <c r="W235" s="155"/>
      <c r="X235" s="155"/>
      <c r="Y235" s="155"/>
      <c r="Z235" s="155"/>
      <c r="AA235" s="155"/>
      <c r="AB235" s="155"/>
      <c r="AC235" s="155"/>
      <c r="AD235" s="155"/>
      <c r="AE235" s="155"/>
      <c r="AF235" s="155"/>
      <c r="AG235" s="155"/>
      <c r="AH235" s="155"/>
      <c r="AI235" s="155"/>
      <c r="AJ235" s="155"/>
      <c r="AK235" s="155"/>
      <c r="AL235" s="155"/>
      <c r="AM235" s="155"/>
      <c r="AN235" s="155"/>
      <c r="AO235" s="155"/>
      <c r="AP235" s="155"/>
      <c r="AQ235" s="155"/>
      <c r="AR235" s="155"/>
    </row>
    <row r="236" spans="1:44" s="13" customFormat="1" outlineLevel="1">
      <c r="A236" s="160"/>
      <c r="B236" s="61" t="s">
        <v>435</v>
      </c>
      <c r="C236" s="4">
        <v>91937</v>
      </c>
      <c r="D236" s="4" t="s">
        <v>71</v>
      </c>
      <c r="E236" s="5" t="s">
        <v>508</v>
      </c>
      <c r="F236" s="4" t="s">
        <v>69</v>
      </c>
      <c r="G236" s="83">
        <v>6.7000000000000064</v>
      </c>
      <c r="H236" s="91"/>
      <c r="I236" s="20">
        <f t="shared" si="45"/>
        <v>0</v>
      </c>
      <c r="J236" s="20">
        <v>0</v>
      </c>
      <c r="K236" s="93"/>
      <c r="L236" s="21">
        <f t="shared" si="46"/>
        <v>0</v>
      </c>
      <c r="M236" s="21">
        <v>0</v>
      </c>
      <c r="N236" s="87">
        <v>0</v>
      </c>
      <c r="O236" s="183">
        <f t="shared" si="47"/>
        <v>0</v>
      </c>
      <c r="P236" s="155"/>
      <c r="Q236" s="155"/>
      <c r="R236" s="70">
        <v>134</v>
      </c>
      <c r="S236" s="155"/>
      <c r="T236" s="155"/>
      <c r="U236" s="155"/>
      <c r="V236" s="155"/>
      <c r="W236" s="155"/>
      <c r="X236" s="155"/>
      <c r="Y236" s="155"/>
      <c r="Z236" s="155"/>
      <c r="AA236" s="155"/>
      <c r="AB236" s="155"/>
      <c r="AC236" s="155"/>
      <c r="AD236" s="155"/>
      <c r="AE236" s="155"/>
      <c r="AF236" s="155"/>
      <c r="AG236" s="155"/>
      <c r="AH236" s="155"/>
      <c r="AI236" s="155"/>
      <c r="AJ236" s="155"/>
      <c r="AK236" s="155"/>
      <c r="AL236" s="155"/>
      <c r="AM236" s="155"/>
      <c r="AN236" s="155"/>
      <c r="AO236" s="155"/>
      <c r="AP236" s="155"/>
      <c r="AQ236" s="155"/>
      <c r="AR236" s="155"/>
    </row>
    <row r="237" spans="1:44" s="13" customFormat="1" outlineLevel="1">
      <c r="A237" s="160"/>
      <c r="B237" s="64" t="s">
        <v>154</v>
      </c>
      <c r="C237" s="65"/>
      <c r="D237" s="65"/>
      <c r="E237" s="7" t="s">
        <v>30</v>
      </c>
      <c r="F237" s="8"/>
      <c r="G237" s="177"/>
      <c r="H237" s="68"/>
      <c r="I237" s="130">
        <f>SUM(I229:I236)</f>
        <v>0</v>
      </c>
      <c r="J237" s="130"/>
      <c r="K237" s="137"/>
      <c r="L237" s="137">
        <f>SUM(L229:L236)</f>
        <v>0</v>
      </c>
      <c r="M237" s="137">
        <f>SUM(M229:M236)</f>
        <v>0</v>
      </c>
      <c r="N237" s="137">
        <f>SUM(N229:N236)</f>
        <v>0</v>
      </c>
      <c r="O237" s="69">
        <f>SUM(O229:O236)</f>
        <v>0</v>
      </c>
      <c r="P237" s="155"/>
      <c r="Q237" s="155"/>
      <c r="R237" s="155"/>
      <c r="S237" s="155"/>
      <c r="T237" s="155"/>
      <c r="U237" s="155"/>
      <c r="V237" s="155"/>
      <c r="W237" s="155"/>
      <c r="X237" s="155"/>
      <c r="Y237" s="155"/>
      <c r="Z237" s="155"/>
      <c r="AA237" s="155"/>
      <c r="AB237" s="155"/>
      <c r="AC237" s="155"/>
      <c r="AD237" s="155"/>
      <c r="AE237" s="155"/>
      <c r="AF237" s="155"/>
      <c r="AG237" s="155"/>
      <c r="AH237" s="155"/>
      <c r="AI237" s="155"/>
      <c r="AJ237" s="155"/>
      <c r="AK237" s="155"/>
      <c r="AL237" s="155"/>
      <c r="AM237" s="155"/>
      <c r="AN237" s="155"/>
      <c r="AO237" s="155"/>
      <c r="AP237" s="155"/>
      <c r="AQ237" s="155"/>
      <c r="AR237" s="155"/>
    </row>
    <row r="238" spans="1:44" ht="51" outlineLevel="1">
      <c r="A238" s="160"/>
      <c r="B238" s="61" t="s">
        <v>436</v>
      </c>
      <c r="C238" s="4">
        <v>91926</v>
      </c>
      <c r="D238" s="4" t="s">
        <v>71</v>
      </c>
      <c r="E238" s="5" t="s">
        <v>538</v>
      </c>
      <c r="F238" s="4" t="s">
        <v>76</v>
      </c>
      <c r="G238" s="83">
        <v>5800.3</v>
      </c>
      <c r="H238" s="91"/>
      <c r="I238" s="20">
        <f t="shared" si="45"/>
        <v>0</v>
      </c>
      <c r="J238" s="20">
        <v>0</v>
      </c>
      <c r="K238" s="93"/>
      <c r="L238" s="21">
        <f t="shared" si="46"/>
        <v>0</v>
      </c>
      <c r="M238" s="21">
        <v>0</v>
      </c>
      <c r="N238" s="87">
        <v>0</v>
      </c>
      <c r="O238" s="183">
        <f t="shared" si="47"/>
        <v>0</v>
      </c>
    </row>
    <row r="239" spans="1:44" ht="51" outlineLevel="1">
      <c r="A239" s="160"/>
      <c r="B239" s="61" t="s">
        <v>437</v>
      </c>
      <c r="C239" s="4">
        <v>91928</v>
      </c>
      <c r="D239" s="4" t="s">
        <v>71</v>
      </c>
      <c r="E239" s="5" t="s">
        <v>539</v>
      </c>
      <c r="F239" s="4" t="s">
        <v>76</v>
      </c>
      <c r="G239" s="83">
        <v>1955.3</v>
      </c>
      <c r="H239" s="91"/>
      <c r="I239" s="20">
        <f t="shared" si="45"/>
        <v>0</v>
      </c>
      <c r="J239" s="20">
        <v>0</v>
      </c>
      <c r="K239" s="93"/>
      <c r="L239" s="21">
        <f t="shared" si="46"/>
        <v>0</v>
      </c>
      <c r="M239" s="21">
        <v>0</v>
      </c>
      <c r="N239" s="87">
        <v>0</v>
      </c>
      <c r="O239" s="183">
        <f t="shared" si="47"/>
        <v>0</v>
      </c>
    </row>
    <row r="240" spans="1:44" ht="51" outlineLevel="1">
      <c r="A240" s="160"/>
      <c r="B240" s="61" t="s">
        <v>438</v>
      </c>
      <c r="C240" s="4">
        <v>91930</v>
      </c>
      <c r="D240" s="4" t="s">
        <v>71</v>
      </c>
      <c r="E240" s="5" t="s">
        <v>540</v>
      </c>
      <c r="F240" s="4" t="s">
        <v>76</v>
      </c>
      <c r="G240" s="83">
        <v>364.2</v>
      </c>
      <c r="H240" s="91"/>
      <c r="I240" s="20">
        <f t="shared" si="45"/>
        <v>0</v>
      </c>
      <c r="J240" s="20">
        <v>0</v>
      </c>
      <c r="K240" s="93"/>
      <c r="L240" s="21">
        <f t="shared" si="46"/>
        <v>0</v>
      </c>
      <c r="M240" s="21">
        <v>0</v>
      </c>
      <c r="N240" s="87">
        <v>0</v>
      </c>
      <c r="O240" s="183">
        <f t="shared" si="47"/>
        <v>0</v>
      </c>
    </row>
    <row r="241" spans="1:15" ht="51" outlineLevel="1">
      <c r="A241" s="160"/>
      <c r="B241" s="61" t="s">
        <v>439</v>
      </c>
      <c r="C241" s="4">
        <v>92981</v>
      </c>
      <c r="D241" s="4" t="s">
        <v>71</v>
      </c>
      <c r="E241" s="5" t="s">
        <v>541</v>
      </c>
      <c r="F241" s="4" t="s">
        <v>76</v>
      </c>
      <c r="G241" s="83">
        <v>140.6</v>
      </c>
      <c r="H241" s="91"/>
      <c r="I241" s="20">
        <f t="shared" si="45"/>
        <v>0</v>
      </c>
      <c r="J241" s="20">
        <v>0</v>
      </c>
      <c r="K241" s="93"/>
      <c r="L241" s="21">
        <f t="shared" si="46"/>
        <v>0</v>
      </c>
      <c r="M241" s="21">
        <v>0</v>
      </c>
      <c r="N241" s="87">
        <v>0</v>
      </c>
      <c r="O241" s="183">
        <f t="shared" si="47"/>
        <v>0</v>
      </c>
    </row>
    <row r="242" spans="1:15" ht="51" outlineLevel="1">
      <c r="A242" s="160"/>
      <c r="B242" s="61" t="s">
        <v>440</v>
      </c>
      <c r="C242" s="4">
        <v>92983</v>
      </c>
      <c r="D242" s="4" t="s">
        <v>71</v>
      </c>
      <c r="E242" s="5" t="s">
        <v>542</v>
      </c>
      <c r="F242" s="4" t="s">
        <v>76</v>
      </c>
      <c r="G242" s="83">
        <v>145.6</v>
      </c>
      <c r="H242" s="91"/>
      <c r="I242" s="20">
        <f t="shared" si="45"/>
        <v>0</v>
      </c>
      <c r="J242" s="20">
        <v>0</v>
      </c>
      <c r="K242" s="93"/>
      <c r="L242" s="21">
        <f t="shared" si="46"/>
        <v>0</v>
      </c>
      <c r="M242" s="21">
        <v>0</v>
      </c>
      <c r="N242" s="87">
        <v>0</v>
      </c>
      <c r="O242" s="183">
        <f t="shared" si="47"/>
        <v>0</v>
      </c>
    </row>
    <row r="243" spans="1:15" ht="51" outlineLevel="1">
      <c r="A243" s="160"/>
      <c r="B243" s="61" t="s">
        <v>441</v>
      </c>
      <c r="C243" s="4">
        <v>92985</v>
      </c>
      <c r="D243" s="4" t="s">
        <v>71</v>
      </c>
      <c r="E243" s="5" t="s">
        <v>543</v>
      </c>
      <c r="F243" s="4" t="s">
        <v>76</v>
      </c>
      <c r="G243" s="83">
        <v>35.5</v>
      </c>
      <c r="H243" s="91"/>
      <c r="I243" s="20">
        <f t="shared" si="45"/>
        <v>0</v>
      </c>
      <c r="J243" s="20">
        <v>0</v>
      </c>
      <c r="K243" s="93"/>
      <c r="L243" s="21">
        <f t="shared" si="46"/>
        <v>0</v>
      </c>
      <c r="M243" s="21">
        <v>0</v>
      </c>
      <c r="N243" s="87">
        <v>0</v>
      </c>
      <c r="O243" s="183">
        <f t="shared" si="47"/>
        <v>0</v>
      </c>
    </row>
    <row r="244" spans="1:15" ht="51" outlineLevel="1">
      <c r="A244" s="160"/>
      <c r="B244" s="61" t="s">
        <v>442</v>
      </c>
      <c r="C244" s="4">
        <v>92989</v>
      </c>
      <c r="D244" s="4" t="s">
        <v>71</v>
      </c>
      <c r="E244" s="5" t="s">
        <v>544</v>
      </c>
      <c r="F244" s="4" t="s">
        <v>76</v>
      </c>
      <c r="G244" s="83">
        <v>141.9</v>
      </c>
      <c r="H244" s="91"/>
      <c r="I244" s="20">
        <f t="shared" si="45"/>
        <v>0</v>
      </c>
      <c r="J244" s="20">
        <v>0</v>
      </c>
      <c r="K244" s="93"/>
      <c r="L244" s="21">
        <f t="shared" si="46"/>
        <v>0</v>
      </c>
      <c r="M244" s="21">
        <v>0</v>
      </c>
      <c r="N244" s="87">
        <v>0</v>
      </c>
      <c r="O244" s="183">
        <f t="shared" si="47"/>
        <v>0</v>
      </c>
    </row>
    <row r="245" spans="1:15" outlineLevel="1">
      <c r="A245" s="160"/>
      <c r="B245" s="64" t="s">
        <v>155</v>
      </c>
      <c r="C245" s="73"/>
      <c r="D245" s="73"/>
      <c r="E245" s="7" t="s">
        <v>345</v>
      </c>
      <c r="F245" s="73"/>
      <c r="G245" s="177"/>
      <c r="H245" s="119"/>
      <c r="I245" s="130">
        <f>SUM(I238:I244)</f>
        <v>0</v>
      </c>
      <c r="J245" s="130">
        <f t="shared" ref="J245:O245" si="48">SUM(J238:J244)</f>
        <v>0</v>
      </c>
      <c r="K245" s="130"/>
      <c r="L245" s="130">
        <f t="shared" si="48"/>
        <v>0</v>
      </c>
      <c r="M245" s="130">
        <f t="shared" si="48"/>
        <v>0</v>
      </c>
      <c r="N245" s="130">
        <f t="shared" si="48"/>
        <v>0</v>
      </c>
      <c r="O245" s="399">
        <f t="shared" si="48"/>
        <v>0</v>
      </c>
    </row>
    <row r="246" spans="1:15" outlineLevel="1">
      <c r="A246" s="160"/>
      <c r="B246" s="61" t="s">
        <v>443</v>
      </c>
      <c r="C246" s="18" t="s">
        <v>651</v>
      </c>
      <c r="D246" s="4" t="s">
        <v>591</v>
      </c>
      <c r="E246" s="5" t="s">
        <v>348</v>
      </c>
      <c r="F246" s="4" t="s">
        <v>76</v>
      </c>
      <c r="G246" s="83">
        <v>36.299999999999997</v>
      </c>
      <c r="H246" s="91"/>
      <c r="I246" s="20">
        <f t="shared" si="45"/>
        <v>0</v>
      </c>
      <c r="J246" s="20">
        <v>0</v>
      </c>
      <c r="K246" s="93"/>
      <c r="L246" s="21">
        <f t="shared" si="46"/>
        <v>0</v>
      </c>
      <c r="M246" s="21">
        <v>0</v>
      </c>
      <c r="N246" s="87">
        <v>0</v>
      </c>
      <c r="O246" s="183">
        <f t="shared" si="47"/>
        <v>0</v>
      </c>
    </row>
    <row r="247" spans="1:15" outlineLevel="1">
      <c r="A247" s="160"/>
      <c r="B247" s="61" t="s">
        <v>444</v>
      </c>
      <c r="C247" s="4">
        <v>177060</v>
      </c>
      <c r="D247" s="4" t="s">
        <v>591</v>
      </c>
      <c r="E247" s="5" t="s">
        <v>347</v>
      </c>
      <c r="F247" s="4" t="s">
        <v>76</v>
      </c>
      <c r="G247" s="83">
        <v>58</v>
      </c>
      <c r="H247" s="91"/>
      <c r="I247" s="20">
        <f t="shared" si="45"/>
        <v>0</v>
      </c>
      <c r="J247" s="20">
        <v>0</v>
      </c>
      <c r="K247" s="93"/>
      <c r="L247" s="21">
        <f t="shared" si="46"/>
        <v>0</v>
      </c>
      <c r="M247" s="21">
        <v>0</v>
      </c>
      <c r="N247" s="87">
        <v>0</v>
      </c>
      <c r="O247" s="183">
        <f t="shared" si="47"/>
        <v>0</v>
      </c>
    </row>
    <row r="248" spans="1:15" outlineLevel="1">
      <c r="A248" s="160"/>
      <c r="B248" s="61" t="s">
        <v>445</v>
      </c>
      <c r="C248" s="4">
        <v>177061</v>
      </c>
      <c r="D248" s="4" t="s">
        <v>591</v>
      </c>
      <c r="E248" s="5" t="s">
        <v>346</v>
      </c>
      <c r="F248" s="4" t="s">
        <v>76</v>
      </c>
      <c r="G248" s="83">
        <v>0.6</v>
      </c>
      <c r="H248" s="91"/>
      <c r="I248" s="20">
        <f t="shared" si="45"/>
        <v>0</v>
      </c>
      <c r="J248" s="20">
        <v>0</v>
      </c>
      <c r="K248" s="93"/>
      <c r="L248" s="21">
        <f t="shared" si="46"/>
        <v>0</v>
      </c>
      <c r="M248" s="21">
        <v>0</v>
      </c>
      <c r="N248" s="87">
        <v>0</v>
      </c>
      <c r="O248" s="183">
        <f t="shared" si="47"/>
        <v>0</v>
      </c>
    </row>
    <row r="249" spans="1:15" outlineLevel="1">
      <c r="A249" s="160"/>
      <c r="B249" s="61" t="s">
        <v>446</v>
      </c>
      <c r="C249" s="18" t="s">
        <v>653</v>
      </c>
      <c r="D249" s="4" t="s">
        <v>591</v>
      </c>
      <c r="E249" s="5" t="s">
        <v>349</v>
      </c>
      <c r="F249" s="4" t="s">
        <v>69</v>
      </c>
      <c r="G249" s="83">
        <v>21</v>
      </c>
      <c r="H249" s="91"/>
      <c r="I249" s="20">
        <f t="shared" si="45"/>
        <v>0</v>
      </c>
      <c r="J249" s="20">
        <v>0</v>
      </c>
      <c r="K249" s="93"/>
      <c r="L249" s="21">
        <f t="shared" si="46"/>
        <v>0</v>
      </c>
      <c r="M249" s="21">
        <v>0</v>
      </c>
      <c r="N249" s="87">
        <v>0</v>
      </c>
      <c r="O249" s="183">
        <f t="shared" si="47"/>
        <v>0</v>
      </c>
    </row>
    <row r="250" spans="1:15" outlineLevel="1">
      <c r="A250" s="160"/>
      <c r="B250" s="61" t="s">
        <v>447</v>
      </c>
      <c r="C250" s="18" t="s">
        <v>654</v>
      </c>
      <c r="D250" s="4" t="s">
        <v>591</v>
      </c>
      <c r="E250" s="5" t="s">
        <v>350</v>
      </c>
      <c r="F250" s="4" t="s">
        <v>69</v>
      </c>
      <c r="G250" s="83">
        <v>33</v>
      </c>
      <c r="H250" s="91"/>
      <c r="I250" s="20">
        <f t="shared" si="45"/>
        <v>0</v>
      </c>
      <c r="J250" s="20">
        <v>0</v>
      </c>
      <c r="K250" s="93"/>
      <c r="L250" s="21">
        <f t="shared" si="46"/>
        <v>0</v>
      </c>
      <c r="M250" s="21">
        <v>0</v>
      </c>
      <c r="N250" s="87">
        <v>0</v>
      </c>
      <c r="O250" s="183">
        <f t="shared" si="47"/>
        <v>0</v>
      </c>
    </row>
    <row r="251" spans="1:15" outlineLevel="1">
      <c r="A251" s="160"/>
      <c r="B251" s="61" t="s">
        <v>448</v>
      </c>
      <c r="C251" s="18" t="s">
        <v>652</v>
      </c>
      <c r="D251" s="4" t="s">
        <v>591</v>
      </c>
      <c r="E251" s="5" t="s">
        <v>351</v>
      </c>
      <c r="F251" s="4" t="s">
        <v>69</v>
      </c>
      <c r="G251" s="83">
        <v>40</v>
      </c>
      <c r="H251" s="91"/>
      <c r="I251" s="20">
        <f t="shared" si="45"/>
        <v>0</v>
      </c>
      <c r="J251" s="20">
        <v>0</v>
      </c>
      <c r="K251" s="93"/>
      <c r="L251" s="21">
        <f t="shared" si="46"/>
        <v>0</v>
      </c>
      <c r="M251" s="21">
        <v>0</v>
      </c>
      <c r="N251" s="87">
        <v>0</v>
      </c>
      <c r="O251" s="183">
        <f t="shared" si="47"/>
        <v>0</v>
      </c>
    </row>
    <row r="252" spans="1:15" outlineLevel="1">
      <c r="A252" s="160"/>
      <c r="B252" s="64" t="s">
        <v>156</v>
      </c>
      <c r="C252" s="65"/>
      <c r="D252" s="65"/>
      <c r="E252" s="7" t="s">
        <v>31</v>
      </c>
      <c r="F252" s="8"/>
      <c r="G252" s="177"/>
      <c r="H252" s="119"/>
      <c r="I252" s="130">
        <f>SUM(I246:I251)</f>
        <v>0</v>
      </c>
      <c r="J252" s="130">
        <f t="shared" ref="J252:O252" si="49">SUM(J246:J251)</f>
        <v>0</v>
      </c>
      <c r="K252" s="130"/>
      <c r="L252" s="130">
        <f t="shared" si="49"/>
        <v>0</v>
      </c>
      <c r="M252" s="130">
        <f t="shared" si="49"/>
        <v>0</v>
      </c>
      <c r="N252" s="130">
        <f t="shared" si="49"/>
        <v>0</v>
      </c>
      <c r="O252" s="399">
        <f t="shared" si="49"/>
        <v>0</v>
      </c>
    </row>
    <row r="253" spans="1:15" outlineLevel="1">
      <c r="A253" s="160"/>
      <c r="B253" s="61" t="s">
        <v>449</v>
      </c>
      <c r="C253" s="4">
        <v>91996</v>
      </c>
      <c r="D253" s="4" t="s">
        <v>71</v>
      </c>
      <c r="E253" s="5" t="s">
        <v>500</v>
      </c>
      <c r="F253" s="4" t="s">
        <v>69</v>
      </c>
      <c r="G253" s="83">
        <v>49</v>
      </c>
      <c r="H253" s="91"/>
      <c r="I253" s="20">
        <f t="shared" ref="I253:I263" si="50">H253*G253</f>
        <v>0</v>
      </c>
      <c r="J253" s="20">
        <v>0</v>
      </c>
      <c r="K253" s="93"/>
      <c r="L253" s="21">
        <f t="shared" ref="L253:L263" si="51">G253*K253</f>
        <v>0</v>
      </c>
      <c r="M253" s="21">
        <v>0</v>
      </c>
      <c r="N253" s="87">
        <v>0</v>
      </c>
      <c r="O253" s="183">
        <f t="shared" ref="O253:O263" si="52">L253+I253</f>
        <v>0</v>
      </c>
    </row>
    <row r="254" spans="1:15" outlineLevel="1">
      <c r="A254" s="160"/>
      <c r="B254" s="61" t="s">
        <v>450</v>
      </c>
      <c r="C254" s="4">
        <v>91993</v>
      </c>
      <c r="D254" s="4" t="s">
        <v>71</v>
      </c>
      <c r="E254" s="5" t="s">
        <v>501</v>
      </c>
      <c r="F254" s="4" t="s">
        <v>69</v>
      </c>
      <c r="G254" s="83">
        <v>11</v>
      </c>
      <c r="H254" s="91"/>
      <c r="I254" s="20">
        <f t="shared" si="50"/>
        <v>0</v>
      </c>
      <c r="J254" s="20">
        <v>0</v>
      </c>
      <c r="K254" s="93"/>
      <c r="L254" s="21">
        <f t="shared" si="51"/>
        <v>0</v>
      </c>
      <c r="M254" s="21">
        <v>0</v>
      </c>
      <c r="N254" s="87">
        <v>0</v>
      </c>
      <c r="O254" s="183">
        <f t="shared" si="52"/>
        <v>0</v>
      </c>
    </row>
    <row r="255" spans="1:15" outlineLevel="1">
      <c r="A255" s="160"/>
      <c r="B255" s="61" t="s">
        <v>451</v>
      </c>
      <c r="C255" s="4">
        <v>91953</v>
      </c>
      <c r="D255" s="4" t="s">
        <v>71</v>
      </c>
      <c r="E255" s="5" t="s">
        <v>32</v>
      </c>
      <c r="F255" s="4" t="s">
        <v>69</v>
      </c>
      <c r="G255" s="83">
        <v>1</v>
      </c>
      <c r="H255" s="91"/>
      <c r="I255" s="20">
        <f t="shared" si="50"/>
        <v>0</v>
      </c>
      <c r="J255" s="20">
        <v>0</v>
      </c>
      <c r="K255" s="93"/>
      <c r="L255" s="21">
        <f t="shared" si="51"/>
        <v>0</v>
      </c>
      <c r="M255" s="21">
        <v>0</v>
      </c>
      <c r="N255" s="87">
        <v>0</v>
      </c>
      <c r="O255" s="183">
        <f t="shared" si="52"/>
        <v>0</v>
      </c>
    </row>
    <row r="256" spans="1:15" outlineLevel="1">
      <c r="A256" s="160"/>
      <c r="B256" s="61" t="s">
        <v>452</v>
      </c>
      <c r="C256" s="4">
        <v>92023</v>
      </c>
      <c r="D256" s="4" t="s">
        <v>71</v>
      </c>
      <c r="E256" s="5" t="s">
        <v>499</v>
      </c>
      <c r="F256" s="4" t="s">
        <v>69</v>
      </c>
      <c r="G256" s="83">
        <v>39</v>
      </c>
      <c r="H256" s="91"/>
      <c r="I256" s="20">
        <f t="shared" si="50"/>
        <v>0</v>
      </c>
      <c r="J256" s="20">
        <v>0</v>
      </c>
      <c r="K256" s="93"/>
      <c r="L256" s="21">
        <f t="shared" si="51"/>
        <v>0</v>
      </c>
      <c r="M256" s="21">
        <v>0</v>
      </c>
      <c r="N256" s="87">
        <v>0</v>
      </c>
      <c r="O256" s="183">
        <f t="shared" si="52"/>
        <v>0</v>
      </c>
    </row>
    <row r="257" spans="1:44" outlineLevel="1">
      <c r="A257" s="160"/>
      <c r="B257" s="61" t="s">
        <v>453</v>
      </c>
      <c r="C257" s="4" t="s">
        <v>121</v>
      </c>
      <c r="D257" s="4" t="s">
        <v>71</v>
      </c>
      <c r="E257" s="5" t="s">
        <v>570</v>
      </c>
      <c r="F257" s="4" t="s">
        <v>69</v>
      </c>
      <c r="G257" s="83">
        <v>8</v>
      </c>
      <c r="H257" s="91"/>
      <c r="I257" s="20">
        <f t="shared" si="50"/>
        <v>0</v>
      </c>
      <c r="J257" s="20">
        <v>0</v>
      </c>
      <c r="K257" s="93"/>
      <c r="L257" s="21">
        <f t="shared" si="51"/>
        <v>0</v>
      </c>
      <c r="M257" s="21">
        <v>0</v>
      </c>
      <c r="N257" s="87">
        <v>0</v>
      </c>
      <c r="O257" s="183">
        <f t="shared" si="52"/>
        <v>0</v>
      </c>
    </row>
    <row r="258" spans="1:44" outlineLevel="1">
      <c r="A258" s="160"/>
      <c r="B258" s="61" t="s">
        <v>454</v>
      </c>
      <c r="C258" s="18" t="s">
        <v>655</v>
      </c>
      <c r="D258" s="4" t="s">
        <v>591</v>
      </c>
      <c r="E258" s="5" t="s">
        <v>571</v>
      </c>
      <c r="F258" s="4" t="s">
        <v>69</v>
      </c>
      <c r="G258" s="83">
        <v>11</v>
      </c>
      <c r="H258" s="91"/>
      <c r="I258" s="20">
        <f t="shared" si="50"/>
        <v>0</v>
      </c>
      <c r="J258" s="20">
        <v>0</v>
      </c>
      <c r="K258" s="93"/>
      <c r="L258" s="21">
        <f t="shared" si="51"/>
        <v>0</v>
      </c>
      <c r="M258" s="21">
        <v>0</v>
      </c>
      <c r="N258" s="87">
        <v>0</v>
      </c>
      <c r="O258" s="183">
        <f t="shared" si="52"/>
        <v>0</v>
      </c>
    </row>
    <row r="259" spans="1:44" outlineLevel="1">
      <c r="A259" s="160"/>
      <c r="B259" s="61" t="s">
        <v>455</v>
      </c>
      <c r="C259" s="18" t="s">
        <v>656</v>
      </c>
      <c r="D259" s="4" t="s">
        <v>591</v>
      </c>
      <c r="E259" s="5" t="s">
        <v>572</v>
      </c>
      <c r="F259" s="4" t="s">
        <v>69</v>
      </c>
      <c r="G259" s="83">
        <v>64</v>
      </c>
      <c r="H259" s="91"/>
      <c r="I259" s="20">
        <f t="shared" si="50"/>
        <v>0</v>
      </c>
      <c r="J259" s="20">
        <v>0</v>
      </c>
      <c r="K259" s="93"/>
      <c r="L259" s="21">
        <f t="shared" si="51"/>
        <v>0</v>
      </c>
      <c r="M259" s="21">
        <v>0</v>
      </c>
      <c r="N259" s="87">
        <v>0</v>
      </c>
      <c r="O259" s="183">
        <f t="shared" si="52"/>
        <v>0</v>
      </c>
    </row>
    <row r="260" spans="1:44" outlineLevel="1">
      <c r="A260" s="160"/>
      <c r="B260" s="61" t="s">
        <v>456</v>
      </c>
      <c r="C260" s="18" t="s">
        <v>657</v>
      </c>
      <c r="D260" s="4" t="s">
        <v>591</v>
      </c>
      <c r="E260" s="5" t="s">
        <v>573</v>
      </c>
      <c r="F260" s="4" t="s">
        <v>69</v>
      </c>
      <c r="G260" s="83">
        <v>26</v>
      </c>
      <c r="H260" s="91"/>
      <c r="I260" s="20">
        <f t="shared" si="50"/>
        <v>0</v>
      </c>
      <c r="J260" s="20">
        <v>0</v>
      </c>
      <c r="K260" s="93"/>
      <c r="L260" s="21">
        <f t="shared" si="51"/>
        <v>0</v>
      </c>
      <c r="M260" s="21">
        <v>0</v>
      </c>
      <c r="N260" s="87">
        <v>0</v>
      </c>
      <c r="O260" s="183">
        <f t="shared" si="52"/>
        <v>0</v>
      </c>
    </row>
    <row r="261" spans="1:44" outlineLevel="1">
      <c r="A261" s="160"/>
      <c r="B261" s="61" t="s">
        <v>457</v>
      </c>
      <c r="C261" s="18" t="s">
        <v>658</v>
      </c>
      <c r="D261" s="4" t="s">
        <v>591</v>
      </c>
      <c r="E261" s="5" t="s">
        <v>222</v>
      </c>
      <c r="F261" s="4" t="s">
        <v>69</v>
      </c>
      <c r="G261" s="83">
        <v>9</v>
      </c>
      <c r="H261" s="91"/>
      <c r="I261" s="20">
        <f t="shared" si="50"/>
        <v>0</v>
      </c>
      <c r="J261" s="20">
        <v>0</v>
      </c>
      <c r="K261" s="93"/>
      <c r="L261" s="21">
        <f t="shared" si="51"/>
        <v>0</v>
      </c>
      <c r="M261" s="21">
        <v>0</v>
      </c>
      <c r="N261" s="87">
        <v>0</v>
      </c>
      <c r="O261" s="183">
        <f t="shared" si="52"/>
        <v>0</v>
      </c>
    </row>
    <row r="262" spans="1:44" outlineLevel="1">
      <c r="A262" s="160"/>
      <c r="B262" s="61" t="s">
        <v>458</v>
      </c>
      <c r="C262" s="4">
        <v>174170</v>
      </c>
      <c r="D262" s="4" t="s">
        <v>591</v>
      </c>
      <c r="E262" s="5" t="s">
        <v>33</v>
      </c>
      <c r="F262" s="4" t="s">
        <v>69</v>
      </c>
      <c r="G262" s="83">
        <v>5</v>
      </c>
      <c r="H262" s="91"/>
      <c r="I262" s="20">
        <f t="shared" si="50"/>
        <v>0</v>
      </c>
      <c r="J262" s="20">
        <v>0</v>
      </c>
      <c r="K262" s="93"/>
      <c r="L262" s="21">
        <f t="shared" si="51"/>
        <v>0</v>
      </c>
      <c r="M262" s="21">
        <v>0</v>
      </c>
      <c r="N262" s="87">
        <v>0</v>
      </c>
      <c r="O262" s="183">
        <f t="shared" si="52"/>
        <v>0</v>
      </c>
    </row>
    <row r="263" spans="1:44" outlineLevel="1">
      <c r="A263" s="160"/>
      <c r="B263" s="61" t="s">
        <v>459</v>
      </c>
      <c r="C263" s="4" t="s">
        <v>122</v>
      </c>
      <c r="D263" s="4" t="s">
        <v>71</v>
      </c>
      <c r="E263" s="5" t="s">
        <v>221</v>
      </c>
      <c r="F263" s="4" t="s">
        <v>69</v>
      </c>
      <c r="G263" s="83">
        <v>8</v>
      </c>
      <c r="H263" s="91"/>
      <c r="I263" s="20">
        <f t="shared" si="50"/>
        <v>0</v>
      </c>
      <c r="J263" s="20">
        <v>0</v>
      </c>
      <c r="K263" s="93"/>
      <c r="L263" s="21">
        <f t="shared" si="51"/>
        <v>0</v>
      </c>
      <c r="M263" s="21">
        <v>0</v>
      </c>
      <c r="N263" s="87">
        <v>0</v>
      </c>
      <c r="O263" s="183">
        <f t="shared" si="52"/>
        <v>0</v>
      </c>
    </row>
    <row r="264" spans="1:44" outlineLevel="1">
      <c r="A264" s="160"/>
      <c r="B264" s="122" t="s">
        <v>693</v>
      </c>
      <c r="C264" s="123"/>
      <c r="D264" s="123"/>
      <c r="E264" s="123"/>
      <c r="F264" s="123"/>
      <c r="G264" s="178"/>
      <c r="H264" s="67"/>
      <c r="I264" s="125">
        <f>SUM(I253:I263)</f>
        <v>0</v>
      </c>
      <c r="J264" s="125"/>
      <c r="K264" s="125"/>
      <c r="L264" s="125">
        <f>SUM(L253:L263)</f>
        <v>0</v>
      </c>
      <c r="M264" s="125">
        <f>SUM(M253:M263)</f>
        <v>0</v>
      </c>
      <c r="N264" s="125">
        <f>SUM(N253:N263)</f>
        <v>0</v>
      </c>
      <c r="O264" s="124">
        <f>SUM(O253:O263)</f>
        <v>0</v>
      </c>
    </row>
    <row r="265" spans="1:44" outlineLevel="1">
      <c r="A265" s="160"/>
      <c r="B265" s="122" t="s">
        <v>693</v>
      </c>
      <c r="C265" s="123"/>
      <c r="D265" s="123"/>
      <c r="E265" s="123"/>
      <c r="F265" s="123"/>
      <c r="G265" s="178"/>
      <c r="H265" s="67"/>
      <c r="I265" s="125">
        <f>I264+I252+I245+I237+I227+I214</f>
        <v>0</v>
      </c>
      <c r="J265" s="125">
        <f t="shared" ref="J265:O265" si="53">J264+J252+J245+J237+J227+J214</f>
        <v>0</v>
      </c>
      <c r="K265" s="125"/>
      <c r="L265" s="125">
        <f t="shared" si="53"/>
        <v>0</v>
      </c>
      <c r="M265" s="125">
        <f t="shared" si="53"/>
        <v>0</v>
      </c>
      <c r="N265" s="125">
        <f t="shared" si="53"/>
        <v>0</v>
      </c>
      <c r="O265" s="124">
        <f t="shared" si="53"/>
        <v>0</v>
      </c>
    </row>
    <row r="266" spans="1:44" s="13" customFormat="1">
      <c r="A266" s="160"/>
      <c r="B266" s="64">
        <v>20</v>
      </c>
      <c r="C266" s="65"/>
      <c r="D266" s="65"/>
      <c r="E266" s="7" t="s">
        <v>9</v>
      </c>
      <c r="F266" s="8"/>
      <c r="G266" s="176"/>
      <c r="H266" s="67"/>
      <c r="I266" s="67"/>
      <c r="J266" s="67"/>
      <c r="K266" s="68"/>
      <c r="L266" s="68"/>
      <c r="M266" s="68"/>
      <c r="N266" s="89"/>
      <c r="O266" s="69"/>
      <c r="P266" s="155"/>
      <c r="Q266" s="155"/>
      <c r="R266" s="155"/>
      <c r="S266" s="155"/>
      <c r="T266" s="155"/>
      <c r="U266" s="155"/>
      <c r="V266" s="155"/>
      <c r="W266" s="155"/>
      <c r="X266" s="155"/>
      <c r="Y266" s="155"/>
      <c r="Z266" s="155"/>
      <c r="AA266" s="155"/>
      <c r="AB266" s="155"/>
      <c r="AC266" s="155"/>
      <c r="AD266" s="155"/>
      <c r="AE266" s="155"/>
      <c r="AF266" s="155"/>
      <c r="AG266" s="155"/>
      <c r="AH266" s="155"/>
      <c r="AI266" s="155"/>
      <c r="AJ266" s="155"/>
      <c r="AK266" s="155"/>
      <c r="AL266" s="155"/>
      <c r="AM266" s="155"/>
      <c r="AN266" s="155"/>
      <c r="AO266" s="155"/>
      <c r="AP266" s="155"/>
      <c r="AQ266" s="155"/>
      <c r="AR266" s="155"/>
    </row>
    <row r="267" spans="1:44" s="13" customFormat="1" outlineLevel="1">
      <c r="A267" s="160"/>
      <c r="B267" s="64" t="s">
        <v>19</v>
      </c>
      <c r="C267" s="65"/>
      <c r="D267" s="65"/>
      <c r="E267" s="7" t="s">
        <v>34</v>
      </c>
      <c r="F267" s="8"/>
      <c r="G267" s="176"/>
      <c r="H267" s="67"/>
      <c r="I267" s="67"/>
      <c r="J267" s="67"/>
      <c r="K267" s="68"/>
      <c r="L267" s="68"/>
      <c r="M267" s="68"/>
      <c r="N267" s="89"/>
      <c r="O267" s="71"/>
      <c r="P267" s="155"/>
      <c r="Q267" s="155"/>
      <c r="R267" s="155"/>
      <c r="S267" s="155"/>
      <c r="T267" s="155"/>
      <c r="U267" s="155"/>
      <c r="V267" s="155"/>
      <c r="W267" s="155"/>
      <c r="X267" s="155"/>
      <c r="Y267" s="155"/>
      <c r="Z267" s="155"/>
      <c r="AA267" s="155"/>
      <c r="AB267" s="155"/>
      <c r="AC267" s="155"/>
      <c r="AD267" s="155"/>
      <c r="AE267" s="155"/>
      <c r="AF267" s="155"/>
      <c r="AG267" s="155"/>
      <c r="AH267" s="155"/>
      <c r="AI267" s="155"/>
      <c r="AJ267" s="155"/>
      <c r="AK267" s="155"/>
      <c r="AL267" s="155"/>
      <c r="AM267" s="155"/>
      <c r="AN267" s="155"/>
      <c r="AO267" s="155"/>
      <c r="AP267" s="155"/>
      <c r="AQ267" s="155"/>
      <c r="AR267" s="155"/>
    </row>
    <row r="268" spans="1:44" s="13" customFormat="1" outlineLevel="1">
      <c r="A268" s="160"/>
      <c r="B268" s="61" t="s">
        <v>460</v>
      </c>
      <c r="C268" s="18" t="s">
        <v>659</v>
      </c>
      <c r="D268" s="4" t="s">
        <v>591</v>
      </c>
      <c r="E268" s="5" t="s">
        <v>10</v>
      </c>
      <c r="F268" s="4" t="s">
        <v>11</v>
      </c>
      <c r="G268" s="83">
        <v>2</v>
      </c>
      <c r="H268" s="91"/>
      <c r="I268" s="20">
        <f t="shared" ref="I268:I295" si="54">H268*G268</f>
        <v>0</v>
      </c>
      <c r="J268" s="20">
        <v>0</v>
      </c>
      <c r="K268" s="93"/>
      <c r="L268" s="21">
        <f t="shared" ref="L268:L281" si="55">G268*K268</f>
        <v>0</v>
      </c>
      <c r="M268" s="21">
        <v>0</v>
      </c>
      <c r="N268" s="87">
        <v>0</v>
      </c>
      <c r="O268" s="183">
        <f t="shared" ref="O268:O295" si="56">L268+I268</f>
        <v>0</v>
      </c>
      <c r="P268" s="155"/>
      <c r="Q268" s="155"/>
      <c r="R268" s="155"/>
      <c r="S268" s="155"/>
      <c r="T268" s="155"/>
      <c r="U268" s="155"/>
      <c r="V268" s="155"/>
      <c r="W268" s="155"/>
      <c r="X268" s="155"/>
      <c r="Y268" s="155"/>
      <c r="Z268" s="155"/>
      <c r="AA268" s="155"/>
      <c r="AB268" s="155"/>
      <c r="AC268" s="155"/>
      <c r="AD268" s="155"/>
      <c r="AE268" s="155"/>
      <c r="AF268" s="155"/>
      <c r="AG268" s="155"/>
      <c r="AH268" s="155"/>
      <c r="AI268" s="155"/>
      <c r="AJ268" s="155"/>
      <c r="AK268" s="155"/>
      <c r="AL268" s="155"/>
      <c r="AM268" s="155"/>
      <c r="AN268" s="155"/>
      <c r="AO268" s="155"/>
      <c r="AP268" s="155"/>
      <c r="AQ268" s="155"/>
      <c r="AR268" s="155"/>
    </row>
    <row r="269" spans="1:44" s="13" customFormat="1" outlineLevel="1">
      <c r="A269" s="160"/>
      <c r="B269" s="61" t="s">
        <v>549</v>
      </c>
      <c r="C269" s="18" t="s">
        <v>660</v>
      </c>
      <c r="D269" s="4" t="s">
        <v>591</v>
      </c>
      <c r="E269" s="5" t="s">
        <v>359</v>
      </c>
      <c r="F269" s="4" t="s">
        <v>11</v>
      </c>
      <c r="G269" s="83">
        <v>1</v>
      </c>
      <c r="H269" s="91"/>
      <c r="I269" s="20">
        <f t="shared" si="54"/>
        <v>0</v>
      </c>
      <c r="J269" s="20">
        <v>0</v>
      </c>
      <c r="K269" s="93"/>
      <c r="L269" s="21">
        <f t="shared" si="55"/>
        <v>0</v>
      </c>
      <c r="M269" s="21">
        <v>0</v>
      </c>
      <c r="N269" s="87">
        <v>0</v>
      </c>
      <c r="O269" s="183">
        <f t="shared" si="56"/>
        <v>0</v>
      </c>
      <c r="P269" s="155"/>
      <c r="Q269" s="155"/>
      <c r="R269" s="155"/>
      <c r="S269" s="155"/>
      <c r="T269" s="155"/>
      <c r="U269" s="155"/>
      <c r="V269" s="155"/>
      <c r="W269" s="155"/>
      <c r="X269" s="155"/>
      <c r="Y269" s="155"/>
      <c r="Z269" s="155"/>
      <c r="AA269" s="155"/>
      <c r="AB269" s="155"/>
      <c r="AC269" s="155"/>
      <c r="AD269" s="155"/>
      <c r="AE269" s="155"/>
      <c r="AF269" s="155"/>
      <c r="AG269" s="155"/>
      <c r="AH269" s="155"/>
      <c r="AI269" s="155"/>
      <c r="AJ269" s="155"/>
      <c r="AK269" s="155"/>
      <c r="AL269" s="155"/>
      <c r="AM269" s="155"/>
      <c r="AN269" s="155"/>
      <c r="AO269" s="155"/>
      <c r="AP269" s="155"/>
      <c r="AQ269" s="155"/>
      <c r="AR269" s="155"/>
    </row>
    <row r="270" spans="1:44" s="13" customFormat="1" outlineLevel="1">
      <c r="A270" s="160"/>
      <c r="B270" s="61" t="s">
        <v>550</v>
      </c>
      <c r="C270" s="18" t="s">
        <v>661</v>
      </c>
      <c r="D270" s="4" t="s">
        <v>591</v>
      </c>
      <c r="E270" s="5" t="s">
        <v>510</v>
      </c>
      <c r="F270" s="4" t="s">
        <v>11</v>
      </c>
      <c r="G270" s="83">
        <v>2</v>
      </c>
      <c r="H270" s="91"/>
      <c r="I270" s="20">
        <f t="shared" si="54"/>
        <v>0</v>
      </c>
      <c r="J270" s="20">
        <v>0</v>
      </c>
      <c r="K270" s="93"/>
      <c r="L270" s="21">
        <f t="shared" si="55"/>
        <v>0</v>
      </c>
      <c r="M270" s="21">
        <v>0</v>
      </c>
      <c r="N270" s="87">
        <v>0</v>
      </c>
      <c r="O270" s="183">
        <f t="shared" si="56"/>
        <v>0</v>
      </c>
      <c r="P270" s="155"/>
      <c r="Q270" s="155"/>
      <c r="R270" s="155"/>
      <c r="S270" s="155"/>
      <c r="T270" s="155"/>
      <c r="U270" s="155"/>
      <c r="V270" s="155"/>
      <c r="W270" s="155"/>
      <c r="X270" s="155"/>
      <c r="Y270" s="155"/>
      <c r="Z270" s="155"/>
      <c r="AA270" s="155"/>
      <c r="AB270" s="155"/>
      <c r="AC270" s="155"/>
      <c r="AD270" s="155"/>
      <c r="AE270" s="155"/>
      <c r="AF270" s="155"/>
      <c r="AG270" s="155"/>
      <c r="AH270" s="155"/>
      <c r="AI270" s="155"/>
      <c r="AJ270" s="155"/>
      <c r="AK270" s="155"/>
      <c r="AL270" s="155"/>
      <c r="AM270" s="155"/>
      <c r="AN270" s="155"/>
      <c r="AO270" s="155"/>
      <c r="AP270" s="155"/>
      <c r="AQ270" s="155"/>
      <c r="AR270" s="155"/>
    </row>
    <row r="271" spans="1:44" outlineLevel="1">
      <c r="A271" s="160"/>
      <c r="B271" s="61" t="s">
        <v>551</v>
      </c>
      <c r="C271" s="18" t="s">
        <v>662</v>
      </c>
      <c r="D271" s="4" t="s">
        <v>591</v>
      </c>
      <c r="E271" s="5" t="s">
        <v>12</v>
      </c>
      <c r="F271" s="4" t="s">
        <v>11</v>
      </c>
      <c r="G271" s="83">
        <v>1</v>
      </c>
      <c r="H271" s="91"/>
      <c r="I271" s="20">
        <f t="shared" si="54"/>
        <v>0</v>
      </c>
      <c r="J271" s="20">
        <v>0</v>
      </c>
      <c r="K271" s="93"/>
      <c r="L271" s="21">
        <f t="shared" si="55"/>
        <v>0</v>
      </c>
      <c r="M271" s="21">
        <v>0</v>
      </c>
      <c r="N271" s="87">
        <v>0</v>
      </c>
      <c r="O271" s="183">
        <f t="shared" si="56"/>
        <v>0</v>
      </c>
    </row>
    <row r="272" spans="1:44" outlineLevel="1">
      <c r="A272" s="160"/>
      <c r="B272" s="61" t="s">
        <v>552</v>
      </c>
      <c r="C272" s="18" t="s">
        <v>663</v>
      </c>
      <c r="D272" s="4" t="s">
        <v>591</v>
      </c>
      <c r="E272" s="5" t="s">
        <v>511</v>
      </c>
      <c r="F272" s="4" t="s">
        <v>11</v>
      </c>
      <c r="G272" s="83">
        <v>2</v>
      </c>
      <c r="H272" s="91"/>
      <c r="I272" s="20">
        <f t="shared" si="54"/>
        <v>0</v>
      </c>
      <c r="J272" s="20">
        <v>0</v>
      </c>
      <c r="K272" s="93"/>
      <c r="L272" s="21">
        <f t="shared" si="55"/>
        <v>0</v>
      </c>
      <c r="M272" s="21">
        <v>0</v>
      </c>
      <c r="N272" s="87">
        <v>0</v>
      </c>
      <c r="O272" s="183">
        <f t="shared" si="56"/>
        <v>0</v>
      </c>
    </row>
    <row r="273" spans="1:44" outlineLevel="1">
      <c r="A273" s="160"/>
      <c r="B273" s="61" t="s">
        <v>553</v>
      </c>
      <c r="C273" s="18" t="s">
        <v>664</v>
      </c>
      <c r="D273" s="4" t="s">
        <v>591</v>
      </c>
      <c r="E273" s="5" t="s">
        <v>512</v>
      </c>
      <c r="F273" s="4" t="s">
        <v>11</v>
      </c>
      <c r="G273" s="83">
        <v>1</v>
      </c>
      <c r="H273" s="91"/>
      <c r="I273" s="20">
        <f t="shared" si="54"/>
        <v>0</v>
      </c>
      <c r="J273" s="20">
        <v>0</v>
      </c>
      <c r="K273" s="93"/>
      <c r="L273" s="21">
        <f t="shared" si="55"/>
        <v>0</v>
      </c>
      <c r="M273" s="21">
        <v>0</v>
      </c>
      <c r="N273" s="87">
        <v>0</v>
      </c>
      <c r="O273" s="183">
        <f t="shared" si="56"/>
        <v>0</v>
      </c>
    </row>
    <row r="274" spans="1:44" outlineLevel="1">
      <c r="A274" s="160"/>
      <c r="B274" s="61" t="s">
        <v>554</v>
      </c>
      <c r="C274" s="18" t="s">
        <v>665</v>
      </c>
      <c r="D274" s="4" t="s">
        <v>591</v>
      </c>
      <c r="E274" s="5" t="s">
        <v>513</v>
      </c>
      <c r="F274" s="4" t="s">
        <v>11</v>
      </c>
      <c r="G274" s="83">
        <v>1</v>
      </c>
      <c r="H274" s="91"/>
      <c r="I274" s="20">
        <f t="shared" si="54"/>
        <v>0</v>
      </c>
      <c r="J274" s="20">
        <v>0</v>
      </c>
      <c r="K274" s="93"/>
      <c r="L274" s="21">
        <f t="shared" si="55"/>
        <v>0</v>
      </c>
      <c r="M274" s="21">
        <v>0</v>
      </c>
      <c r="N274" s="87">
        <v>0</v>
      </c>
      <c r="O274" s="183">
        <f t="shared" si="56"/>
        <v>0</v>
      </c>
    </row>
    <row r="275" spans="1:44" s="13" customFormat="1" outlineLevel="1">
      <c r="A275" s="160"/>
      <c r="B275" s="61" t="s">
        <v>555</v>
      </c>
      <c r="C275" s="18" t="s">
        <v>666</v>
      </c>
      <c r="D275" s="4" t="s">
        <v>591</v>
      </c>
      <c r="E275" s="5" t="s">
        <v>514</v>
      </c>
      <c r="F275" s="4" t="s">
        <v>11</v>
      </c>
      <c r="G275" s="83">
        <v>2</v>
      </c>
      <c r="H275" s="91"/>
      <c r="I275" s="20">
        <f t="shared" si="54"/>
        <v>0</v>
      </c>
      <c r="J275" s="20">
        <v>0</v>
      </c>
      <c r="K275" s="93"/>
      <c r="L275" s="21">
        <f t="shared" si="55"/>
        <v>0</v>
      </c>
      <c r="M275" s="21">
        <v>0</v>
      </c>
      <c r="N275" s="87">
        <v>0</v>
      </c>
      <c r="O275" s="183">
        <f t="shared" si="56"/>
        <v>0</v>
      </c>
      <c r="P275" s="155"/>
      <c r="Q275" s="155"/>
      <c r="R275" s="155"/>
      <c r="S275" s="155"/>
      <c r="T275" s="155"/>
      <c r="U275" s="155"/>
      <c r="V275" s="155"/>
      <c r="W275" s="155"/>
      <c r="X275" s="155"/>
      <c r="Y275" s="155"/>
      <c r="Z275" s="155"/>
      <c r="AA275" s="155"/>
      <c r="AB275" s="155"/>
      <c r="AC275" s="155"/>
      <c r="AD275" s="155"/>
      <c r="AE275" s="155"/>
      <c r="AF275" s="155"/>
      <c r="AG275" s="155"/>
      <c r="AH275" s="155"/>
      <c r="AI275" s="155"/>
      <c r="AJ275" s="155"/>
      <c r="AK275" s="155"/>
      <c r="AL275" s="155"/>
      <c r="AM275" s="155"/>
      <c r="AN275" s="155"/>
      <c r="AO275" s="155"/>
      <c r="AP275" s="155"/>
      <c r="AQ275" s="155"/>
      <c r="AR275" s="155"/>
    </row>
    <row r="276" spans="1:44" s="13" customFormat="1" outlineLevel="1">
      <c r="A276" s="160"/>
      <c r="B276" s="61" t="s">
        <v>556</v>
      </c>
      <c r="C276" s="18" t="s">
        <v>667</v>
      </c>
      <c r="D276" s="4" t="s">
        <v>591</v>
      </c>
      <c r="E276" s="5" t="s">
        <v>515</v>
      </c>
      <c r="F276" s="4" t="s">
        <v>11</v>
      </c>
      <c r="G276" s="83">
        <v>2</v>
      </c>
      <c r="H276" s="91"/>
      <c r="I276" s="20">
        <f t="shared" si="54"/>
        <v>0</v>
      </c>
      <c r="J276" s="20">
        <v>0</v>
      </c>
      <c r="K276" s="93"/>
      <c r="L276" s="21">
        <f t="shared" si="55"/>
        <v>0</v>
      </c>
      <c r="M276" s="21">
        <v>0</v>
      </c>
      <c r="N276" s="87">
        <v>0</v>
      </c>
      <c r="O276" s="183">
        <f t="shared" si="56"/>
        <v>0</v>
      </c>
      <c r="P276" s="155"/>
      <c r="Q276" s="155"/>
      <c r="R276" s="155"/>
      <c r="S276" s="155"/>
      <c r="T276" s="155"/>
      <c r="U276" s="155"/>
      <c r="V276" s="155"/>
      <c r="W276" s="155"/>
      <c r="X276" s="155"/>
      <c r="Y276" s="155"/>
      <c r="Z276" s="155"/>
      <c r="AA276" s="155"/>
      <c r="AB276" s="155"/>
      <c r="AC276" s="155"/>
      <c r="AD276" s="155"/>
      <c r="AE276" s="155"/>
      <c r="AF276" s="155"/>
      <c r="AG276" s="155"/>
      <c r="AH276" s="155"/>
      <c r="AI276" s="155"/>
      <c r="AJ276" s="155"/>
      <c r="AK276" s="155"/>
      <c r="AL276" s="155"/>
      <c r="AM276" s="155"/>
      <c r="AN276" s="155"/>
      <c r="AO276" s="155"/>
      <c r="AP276" s="155"/>
      <c r="AQ276" s="155"/>
      <c r="AR276" s="155"/>
    </row>
    <row r="277" spans="1:44" s="13" customFormat="1" outlineLevel="1">
      <c r="A277" s="160"/>
      <c r="B277" s="61" t="s">
        <v>557</v>
      </c>
      <c r="C277" s="18" t="s">
        <v>668</v>
      </c>
      <c r="D277" s="4" t="s">
        <v>591</v>
      </c>
      <c r="E277" s="5" t="s">
        <v>516</v>
      </c>
      <c r="F277" s="4" t="s">
        <v>11</v>
      </c>
      <c r="G277" s="83">
        <v>1</v>
      </c>
      <c r="H277" s="91"/>
      <c r="I277" s="20">
        <f t="shared" si="54"/>
        <v>0</v>
      </c>
      <c r="J277" s="20">
        <v>0</v>
      </c>
      <c r="K277" s="93"/>
      <c r="L277" s="21">
        <f t="shared" si="55"/>
        <v>0</v>
      </c>
      <c r="M277" s="21">
        <v>0</v>
      </c>
      <c r="N277" s="87">
        <v>0</v>
      </c>
      <c r="O277" s="183">
        <f t="shared" si="56"/>
        <v>0</v>
      </c>
      <c r="P277" s="155"/>
      <c r="Q277" s="155"/>
      <c r="R277" s="155"/>
      <c r="S277" s="155"/>
      <c r="T277" s="155"/>
      <c r="U277" s="155"/>
      <c r="V277" s="155"/>
      <c r="W277" s="155"/>
      <c r="X277" s="155"/>
      <c r="Y277" s="155"/>
      <c r="Z277" s="155"/>
      <c r="AA277" s="155"/>
      <c r="AB277" s="155"/>
      <c r="AC277" s="155"/>
      <c r="AD277" s="155"/>
      <c r="AE277" s="155"/>
      <c r="AF277" s="155"/>
      <c r="AG277" s="155"/>
      <c r="AH277" s="155"/>
      <c r="AI277" s="155"/>
      <c r="AJ277" s="155"/>
      <c r="AK277" s="155"/>
      <c r="AL277" s="155"/>
      <c r="AM277" s="155"/>
      <c r="AN277" s="155"/>
      <c r="AO277" s="155"/>
      <c r="AP277" s="155"/>
      <c r="AQ277" s="155"/>
      <c r="AR277" s="155"/>
    </row>
    <row r="278" spans="1:44" s="13" customFormat="1" outlineLevel="1">
      <c r="A278" s="160"/>
      <c r="B278" s="61" t="s">
        <v>558</v>
      </c>
      <c r="C278" s="18" t="s">
        <v>669</v>
      </c>
      <c r="D278" s="4" t="s">
        <v>591</v>
      </c>
      <c r="E278" s="5" t="s">
        <v>517</v>
      </c>
      <c r="F278" s="4" t="s">
        <v>11</v>
      </c>
      <c r="G278" s="83">
        <v>1</v>
      </c>
      <c r="H278" s="91"/>
      <c r="I278" s="20">
        <f t="shared" si="54"/>
        <v>0</v>
      </c>
      <c r="J278" s="20">
        <v>0</v>
      </c>
      <c r="K278" s="93"/>
      <c r="L278" s="21">
        <f t="shared" si="55"/>
        <v>0</v>
      </c>
      <c r="M278" s="21">
        <v>0</v>
      </c>
      <c r="N278" s="87">
        <v>0</v>
      </c>
      <c r="O278" s="183">
        <f t="shared" si="56"/>
        <v>0</v>
      </c>
      <c r="P278" s="155"/>
      <c r="Q278" s="155"/>
      <c r="R278" s="155"/>
      <c r="S278" s="155"/>
      <c r="T278" s="155"/>
      <c r="U278" s="155"/>
      <c r="V278" s="155"/>
      <c r="W278" s="155"/>
      <c r="X278" s="155"/>
      <c r="Y278" s="155"/>
      <c r="Z278" s="155"/>
      <c r="AA278" s="155"/>
      <c r="AB278" s="155"/>
      <c r="AC278" s="155"/>
      <c r="AD278" s="155"/>
      <c r="AE278" s="155"/>
      <c r="AF278" s="155"/>
      <c r="AG278" s="155"/>
      <c r="AH278" s="155"/>
      <c r="AI278" s="155"/>
      <c r="AJ278" s="155"/>
      <c r="AK278" s="155"/>
      <c r="AL278" s="155"/>
      <c r="AM278" s="155"/>
      <c r="AN278" s="155"/>
      <c r="AO278" s="155"/>
      <c r="AP278" s="155"/>
      <c r="AQ278" s="155"/>
      <c r="AR278" s="155"/>
    </row>
    <row r="279" spans="1:44" s="13" customFormat="1" outlineLevel="1">
      <c r="A279" s="160"/>
      <c r="B279" s="64" t="s">
        <v>103</v>
      </c>
      <c r="C279" s="65"/>
      <c r="D279" s="65"/>
      <c r="E279" s="7" t="s">
        <v>35</v>
      </c>
      <c r="F279" s="8"/>
      <c r="G279" s="177"/>
      <c r="H279" s="68"/>
      <c r="I279" s="130">
        <f>SUM(I268:I278)</f>
        <v>0</v>
      </c>
      <c r="J279" s="130"/>
      <c r="K279" s="130"/>
      <c r="L279" s="130">
        <f>SUM(L268:L278)</f>
        <v>0</v>
      </c>
      <c r="M279" s="130">
        <f>SUM(M268:M278)</f>
        <v>0</v>
      </c>
      <c r="N279" s="130">
        <f>SUM(N268:N278)</f>
        <v>0</v>
      </c>
      <c r="O279" s="399">
        <f>SUM(O268:O278)</f>
        <v>0</v>
      </c>
      <c r="P279" s="155"/>
      <c r="Q279" s="155"/>
      <c r="R279" s="155"/>
      <c r="S279" s="155"/>
      <c r="T279" s="155"/>
      <c r="U279" s="155"/>
      <c r="V279" s="155"/>
      <c r="W279" s="155"/>
      <c r="X279" s="155"/>
      <c r="Y279" s="155"/>
      <c r="Z279" s="155"/>
      <c r="AA279" s="155"/>
      <c r="AB279" s="155"/>
      <c r="AC279" s="155"/>
      <c r="AD279" s="155"/>
      <c r="AE279" s="155"/>
      <c r="AF279" s="155"/>
      <c r="AG279" s="155"/>
      <c r="AH279" s="155"/>
      <c r="AI279" s="155"/>
      <c r="AJ279" s="155"/>
      <c r="AK279" s="155"/>
      <c r="AL279" s="155"/>
      <c r="AM279" s="155"/>
      <c r="AN279" s="155"/>
      <c r="AO279" s="155"/>
      <c r="AP279" s="155"/>
      <c r="AQ279" s="155"/>
      <c r="AR279" s="155"/>
    </row>
    <row r="280" spans="1:44" s="13" customFormat="1" outlineLevel="1">
      <c r="A280" s="160"/>
      <c r="B280" s="61" t="s">
        <v>461</v>
      </c>
      <c r="C280" s="18" t="s">
        <v>670</v>
      </c>
      <c r="D280" s="4" t="s">
        <v>591</v>
      </c>
      <c r="E280" s="5" t="s">
        <v>360</v>
      </c>
      <c r="F280" s="4" t="s">
        <v>76</v>
      </c>
      <c r="G280" s="83">
        <v>980.3</v>
      </c>
      <c r="H280" s="91"/>
      <c r="I280" s="20">
        <f t="shared" si="54"/>
        <v>0</v>
      </c>
      <c r="J280" s="20">
        <v>0</v>
      </c>
      <c r="K280" s="93"/>
      <c r="L280" s="21">
        <f t="shared" si="55"/>
        <v>0</v>
      </c>
      <c r="M280" s="21">
        <v>0</v>
      </c>
      <c r="N280" s="87">
        <v>0</v>
      </c>
      <c r="O280" s="183">
        <f t="shared" si="56"/>
        <v>0</v>
      </c>
      <c r="P280" s="155"/>
      <c r="Q280" s="155"/>
      <c r="R280" s="155"/>
      <c r="S280" s="155"/>
      <c r="T280" s="155"/>
      <c r="U280" s="155"/>
      <c r="V280" s="155"/>
      <c r="W280" s="155"/>
      <c r="X280" s="155"/>
      <c r="Y280" s="155"/>
      <c r="Z280" s="155"/>
      <c r="AA280" s="155"/>
      <c r="AB280" s="155"/>
      <c r="AC280" s="155"/>
      <c r="AD280" s="155"/>
      <c r="AE280" s="155"/>
      <c r="AF280" s="155"/>
      <c r="AG280" s="155"/>
      <c r="AH280" s="155"/>
      <c r="AI280" s="155"/>
      <c r="AJ280" s="155"/>
      <c r="AK280" s="155"/>
      <c r="AL280" s="155"/>
      <c r="AM280" s="155"/>
      <c r="AN280" s="155"/>
      <c r="AO280" s="155"/>
      <c r="AP280" s="155"/>
      <c r="AQ280" s="155"/>
      <c r="AR280" s="155"/>
    </row>
    <row r="281" spans="1:44" s="13" customFormat="1" outlineLevel="1">
      <c r="A281" s="160"/>
      <c r="B281" s="61" t="s">
        <v>462</v>
      </c>
      <c r="C281" s="18" t="s">
        <v>671</v>
      </c>
      <c r="D281" s="4" t="s">
        <v>591</v>
      </c>
      <c r="E281" s="5" t="s">
        <v>36</v>
      </c>
      <c r="F281" s="4" t="s">
        <v>76</v>
      </c>
      <c r="G281" s="83">
        <v>242</v>
      </c>
      <c r="H281" s="91"/>
      <c r="I281" s="20">
        <f t="shared" si="54"/>
        <v>0</v>
      </c>
      <c r="J281" s="20">
        <v>0</v>
      </c>
      <c r="K281" s="93"/>
      <c r="L281" s="21">
        <f t="shared" si="55"/>
        <v>0</v>
      </c>
      <c r="M281" s="21">
        <v>0</v>
      </c>
      <c r="N281" s="87">
        <v>0</v>
      </c>
      <c r="O281" s="183">
        <f t="shared" si="56"/>
        <v>0</v>
      </c>
      <c r="P281" s="155"/>
      <c r="Q281" s="155"/>
      <c r="R281" s="155"/>
      <c r="S281" s="155"/>
      <c r="T281" s="155"/>
      <c r="U281" s="155"/>
      <c r="V281" s="155"/>
      <c r="W281" s="155"/>
      <c r="X281" s="155"/>
      <c r="Y281" s="155"/>
      <c r="Z281" s="155"/>
      <c r="AA281" s="155"/>
      <c r="AB281" s="155"/>
      <c r="AC281" s="155"/>
      <c r="AD281" s="155"/>
      <c r="AE281" s="155"/>
      <c r="AF281" s="155"/>
      <c r="AG281" s="155"/>
      <c r="AH281" s="155"/>
      <c r="AI281" s="155"/>
      <c r="AJ281" s="155"/>
      <c r="AK281" s="155"/>
      <c r="AL281" s="155"/>
      <c r="AM281" s="155"/>
      <c r="AN281" s="155"/>
      <c r="AO281" s="155"/>
      <c r="AP281" s="155"/>
      <c r="AQ281" s="155"/>
      <c r="AR281" s="155"/>
    </row>
    <row r="282" spans="1:44" s="13" customFormat="1" outlineLevel="1">
      <c r="A282" s="160"/>
      <c r="B282" s="401"/>
      <c r="C282" s="89"/>
      <c r="D282" s="89"/>
      <c r="E282" s="89"/>
      <c r="F282" s="89"/>
      <c r="G282" s="181"/>
      <c r="H282" s="89"/>
      <c r="I282" s="146">
        <f>SUM(I280:I281)</f>
        <v>0</v>
      </c>
      <c r="J282" s="146"/>
      <c r="K282" s="146"/>
      <c r="L282" s="146">
        <f>SUM(L280:L281)</f>
        <v>0</v>
      </c>
      <c r="M282" s="146">
        <f>SUM(M280:M281)</f>
        <v>0</v>
      </c>
      <c r="N282" s="146">
        <f>SUM(N280:N281)</f>
        <v>0</v>
      </c>
      <c r="O282" s="69">
        <f>SUM(O280:O281)</f>
        <v>0</v>
      </c>
      <c r="P282" s="155"/>
      <c r="Q282" s="155"/>
      <c r="R282" s="155"/>
      <c r="S282" s="155"/>
      <c r="T282" s="155"/>
      <c r="U282" s="155"/>
      <c r="V282" s="155"/>
      <c r="W282" s="155"/>
      <c r="X282" s="155"/>
      <c r="Y282" s="155"/>
      <c r="Z282" s="155"/>
      <c r="AA282" s="155"/>
      <c r="AB282" s="155"/>
      <c r="AC282" s="155"/>
      <c r="AD282" s="155"/>
      <c r="AE282" s="155"/>
      <c r="AF282" s="155"/>
      <c r="AG282" s="155"/>
      <c r="AH282" s="155"/>
      <c r="AI282" s="155"/>
      <c r="AJ282" s="155"/>
      <c r="AK282" s="155"/>
      <c r="AL282" s="155"/>
      <c r="AM282" s="155"/>
      <c r="AN282" s="155"/>
      <c r="AO282" s="155"/>
      <c r="AP282" s="155"/>
      <c r="AQ282" s="155"/>
      <c r="AR282" s="155"/>
    </row>
    <row r="283" spans="1:44" s="13" customFormat="1" outlineLevel="1">
      <c r="A283" s="160"/>
      <c r="B283" s="61" t="s">
        <v>463</v>
      </c>
      <c r="C283" s="18" t="s">
        <v>672</v>
      </c>
      <c r="D283" s="4" t="s">
        <v>591</v>
      </c>
      <c r="E283" s="5" t="s">
        <v>361</v>
      </c>
      <c r="F283" s="4" t="s">
        <v>11</v>
      </c>
      <c r="G283" s="83">
        <v>19</v>
      </c>
      <c r="H283" s="91"/>
      <c r="I283" s="20">
        <f t="shared" si="54"/>
        <v>0</v>
      </c>
      <c r="J283" s="20">
        <v>0</v>
      </c>
      <c r="K283" s="93"/>
      <c r="L283" s="21">
        <f t="shared" ref="L283:L295" si="57">G283*K283</f>
        <v>0</v>
      </c>
      <c r="M283" s="21">
        <v>0</v>
      </c>
      <c r="N283" s="87">
        <v>0</v>
      </c>
      <c r="O283" s="183">
        <f t="shared" si="56"/>
        <v>0</v>
      </c>
      <c r="P283" s="155"/>
      <c r="Q283" s="155"/>
      <c r="R283" s="155"/>
      <c r="S283" s="155"/>
      <c r="T283" s="155"/>
      <c r="U283" s="155"/>
      <c r="V283" s="155"/>
      <c r="W283" s="155"/>
      <c r="X283" s="155"/>
      <c r="Y283" s="155"/>
      <c r="Z283" s="155"/>
      <c r="AA283" s="155"/>
      <c r="AB283" s="155"/>
      <c r="AC283" s="155"/>
      <c r="AD283" s="155"/>
      <c r="AE283" s="155"/>
      <c r="AF283" s="155"/>
      <c r="AG283" s="155"/>
      <c r="AH283" s="155"/>
      <c r="AI283" s="155"/>
      <c r="AJ283" s="155"/>
      <c r="AK283" s="155"/>
      <c r="AL283" s="155"/>
      <c r="AM283" s="155"/>
      <c r="AN283" s="155"/>
      <c r="AO283" s="155"/>
      <c r="AP283" s="155"/>
      <c r="AQ283" s="155"/>
      <c r="AR283" s="155"/>
    </row>
    <row r="284" spans="1:44" s="13" customFormat="1" outlineLevel="1">
      <c r="A284" s="160"/>
      <c r="B284" s="64" t="s">
        <v>104</v>
      </c>
      <c r="C284" s="65"/>
      <c r="D284" s="65"/>
      <c r="E284" s="7" t="s">
        <v>37</v>
      </c>
      <c r="F284" s="8"/>
      <c r="G284" s="177"/>
      <c r="H284" s="68"/>
      <c r="I284" s="130">
        <f>SUM(I283)</f>
        <v>0</v>
      </c>
      <c r="J284" s="130"/>
      <c r="K284" s="130"/>
      <c r="L284" s="130">
        <f>SUM(L283)</f>
        <v>0</v>
      </c>
      <c r="M284" s="130">
        <f>SUM(M283)</f>
        <v>0</v>
      </c>
      <c r="N284" s="130">
        <f>SUM(N283)</f>
        <v>0</v>
      </c>
      <c r="O284" s="399">
        <f>SUM(O283)</f>
        <v>0</v>
      </c>
      <c r="P284" s="155"/>
      <c r="Q284" s="155"/>
      <c r="R284" s="155"/>
      <c r="S284" s="155"/>
      <c r="T284" s="155"/>
      <c r="U284" s="155"/>
      <c r="V284" s="155"/>
      <c r="W284" s="155"/>
      <c r="X284" s="155"/>
      <c r="Y284" s="155"/>
      <c r="Z284" s="155"/>
      <c r="AA284" s="155"/>
      <c r="AB284" s="155"/>
      <c r="AC284" s="155"/>
      <c r="AD284" s="155"/>
      <c r="AE284" s="155"/>
      <c r="AF284" s="155"/>
      <c r="AG284" s="155"/>
      <c r="AH284" s="155"/>
      <c r="AI284" s="155"/>
      <c r="AJ284" s="155"/>
      <c r="AK284" s="155"/>
      <c r="AL284" s="155"/>
      <c r="AM284" s="155"/>
      <c r="AN284" s="155"/>
      <c r="AO284" s="155"/>
      <c r="AP284" s="155"/>
      <c r="AQ284" s="155"/>
      <c r="AR284" s="155"/>
    </row>
    <row r="285" spans="1:44" s="13" customFormat="1" outlineLevel="1">
      <c r="A285" s="160"/>
      <c r="B285" s="61" t="s">
        <v>464</v>
      </c>
      <c r="C285" s="18" t="s">
        <v>673</v>
      </c>
      <c r="D285" s="4" t="s">
        <v>591</v>
      </c>
      <c r="E285" s="5" t="s">
        <v>518</v>
      </c>
      <c r="F285" s="4" t="s">
        <v>11</v>
      </c>
      <c r="G285" s="83">
        <v>19</v>
      </c>
      <c r="H285" s="91"/>
      <c r="I285" s="20">
        <f t="shared" si="54"/>
        <v>0</v>
      </c>
      <c r="J285" s="20">
        <v>0</v>
      </c>
      <c r="K285" s="93"/>
      <c r="L285" s="21">
        <f t="shared" si="57"/>
        <v>0</v>
      </c>
      <c r="M285" s="21">
        <v>0</v>
      </c>
      <c r="N285" s="87">
        <v>0</v>
      </c>
      <c r="O285" s="183">
        <f t="shared" si="56"/>
        <v>0</v>
      </c>
      <c r="P285" s="155"/>
      <c r="Q285" s="155"/>
      <c r="R285" s="155"/>
      <c r="S285" s="155"/>
      <c r="T285" s="155"/>
      <c r="U285" s="155"/>
      <c r="V285" s="155"/>
      <c r="W285" s="155"/>
      <c r="X285" s="155"/>
      <c r="Y285" s="155"/>
      <c r="Z285" s="155"/>
      <c r="AA285" s="155"/>
      <c r="AB285" s="155"/>
      <c r="AC285" s="155"/>
      <c r="AD285" s="155"/>
      <c r="AE285" s="155"/>
      <c r="AF285" s="155"/>
      <c r="AG285" s="155"/>
      <c r="AH285" s="155"/>
      <c r="AI285" s="155"/>
      <c r="AJ285" s="155"/>
      <c r="AK285" s="155"/>
      <c r="AL285" s="155"/>
      <c r="AM285" s="155"/>
      <c r="AN285" s="155"/>
      <c r="AO285" s="155"/>
      <c r="AP285" s="155"/>
      <c r="AQ285" s="155"/>
      <c r="AR285" s="155"/>
    </row>
    <row r="286" spans="1:44" s="13" customFormat="1" outlineLevel="1">
      <c r="A286" s="160"/>
      <c r="B286" s="61" t="s">
        <v>559</v>
      </c>
      <c r="C286" s="18" t="s">
        <v>674</v>
      </c>
      <c r="D286" s="4" t="s">
        <v>591</v>
      </c>
      <c r="E286" s="5" t="s">
        <v>519</v>
      </c>
      <c r="F286" s="4" t="s">
        <v>11</v>
      </c>
      <c r="G286" s="83">
        <v>8</v>
      </c>
      <c r="H286" s="91"/>
      <c r="I286" s="20">
        <f t="shared" si="54"/>
        <v>0</v>
      </c>
      <c r="J286" s="20">
        <v>0</v>
      </c>
      <c r="K286" s="93"/>
      <c r="L286" s="21">
        <f t="shared" si="57"/>
        <v>0</v>
      </c>
      <c r="M286" s="21">
        <v>0</v>
      </c>
      <c r="N286" s="87">
        <v>0</v>
      </c>
      <c r="O286" s="183">
        <f t="shared" si="56"/>
        <v>0</v>
      </c>
      <c r="P286" s="155"/>
      <c r="Q286" s="155"/>
      <c r="R286" s="155"/>
      <c r="S286" s="155"/>
      <c r="T286" s="155"/>
      <c r="U286" s="155"/>
      <c r="V286" s="155"/>
      <c r="W286" s="155"/>
      <c r="X286" s="155"/>
      <c r="Y286" s="155"/>
      <c r="Z286" s="155"/>
      <c r="AA286" s="155"/>
      <c r="AB286" s="155"/>
      <c r="AC286" s="155"/>
      <c r="AD286" s="155"/>
      <c r="AE286" s="155"/>
      <c r="AF286" s="155"/>
      <c r="AG286" s="155"/>
      <c r="AH286" s="155"/>
      <c r="AI286" s="155"/>
      <c r="AJ286" s="155"/>
      <c r="AK286" s="155"/>
      <c r="AL286" s="155"/>
      <c r="AM286" s="155"/>
      <c r="AN286" s="155"/>
      <c r="AO286" s="155"/>
      <c r="AP286" s="155"/>
      <c r="AQ286" s="155"/>
      <c r="AR286" s="155"/>
    </row>
    <row r="287" spans="1:44" s="13" customFormat="1" outlineLevel="1">
      <c r="A287" s="160"/>
      <c r="B287" s="61" t="s">
        <v>560</v>
      </c>
      <c r="C287" s="18" t="s">
        <v>675</v>
      </c>
      <c r="D287" s="4" t="s">
        <v>591</v>
      </c>
      <c r="E287" s="5" t="s">
        <v>527</v>
      </c>
      <c r="F287" s="4" t="s">
        <v>11</v>
      </c>
      <c r="G287" s="83">
        <v>1</v>
      </c>
      <c r="H287" s="91"/>
      <c r="I287" s="20">
        <f t="shared" si="54"/>
        <v>0</v>
      </c>
      <c r="J287" s="20">
        <v>0</v>
      </c>
      <c r="K287" s="93"/>
      <c r="L287" s="21">
        <f t="shared" si="57"/>
        <v>0</v>
      </c>
      <c r="M287" s="21">
        <v>0</v>
      </c>
      <c r="N287" s="87">
        <v>0</v>
      </c>
      <c r="O287" s="183">
        <f t="shared" si="56"/>
        <v>0</v>
      </c>
      <c r="P287" s="155"/>
      <c r="Q287" s="155"/>
      <c r="R287" s="155"/>
      <c r="S287" s="155"/>
      <c r="T287" s="155"/>
      <c r="U287" s="155"/>
      <c r="V287" s="155"/>
      <c r="W287" s="155"/>
      <c r="X287" s="155"/>
      <c r="Y287" s="155"/>
      <c r="Z287" s="155"/>
      <c r="AA287" s="155"/>
      <c r="AB287" s="155"/>
      <c r="AC287" s="155"/>
      <c r="AD287" s="155"/>
      <c r="AE287" s="155"/>
      <c r="AF287" s="155"/>
      <c r="AG287" s="155"/>
      <c r="AH287" s="155"/>
      <c r="AI287" s="155"/>
      <c r="AJ287" s="155"/>
      <c r="AK287" s="155"/>
      <c r="AL287" s="155"/>
      <c r="AM287" s="155"/>
      <c r="AN287" s="155"/>
      <c r="AO287" s="155"/>
      <c r="AP287" s="155"/>
      <c r="AQ287" s="155"/>
      <c r="AR287" s="155"/>
    </row>
    <row r="288" spans="1:44" s="13" customFormat="1" outlineLevel="1">
      <c r="A288" s="160"/>
      <c r="B288" s="401"/>
      <c r="C288" s="89"/>
      <c r="D288" s="89"/>
      <c r="E288" s="89"/>
      <c r="F288" s="89"/>
      <c r="G288" s="181"/>
      <c r="H288" s="89"/>
      <c r="I288" s="146">
        <f>SUM(I285:I287)</f>
        <v>0</v>
      </c>
      <c r="J288" s="146"/>
      <c r="K288" s="146"/>
      <c r="L288" s="146">
        <f>SUM(L285:L287)</f>
        <v>0</v>
      </c>
      <c r="M288" s="146">
        <f>SUM(M285:M287)</f>
        <v>0</v>
      </c>
      <c r="N288" s="146">
        <f>SUM(N285:N287)</f>
        <v>0</v>
      </c>
      <c r="O288" s="69">
        <f>SUM(O285:O287)</f>
        <v>0</v>
      </c>
      <c r="P288" s="155"/>
      <c r="Q288" s="155"/>
      <c r="R288" s="155"/>
      <c r="S288" s="155"/>
      <c r="T288" s="155"/>
      <c r="U288" s="155"/>
      <c r="V288" s="155"/>
      <c r="W288" s="155"/>
      <c r="X288" s="155"/>
      <c r="Y288" s="155"/>
      <c r="Z288" s="155"/>
      <c r="AA288" s="155"/>
      <c r="AB288" s="155"/>
      <c r="AC288" s="155"/>
      <c r="AD288" s="155"/>
      <c r="AE288" s="155"/>
      <c r="AF288" s="155"/>
      <c r="AG288" s="155"/>
      <c r="AH288" s="155"/>
      <c r="AI288" s="155"/>
      <c r="AJ288" s="155"/>
      <c r="AK288" s="155"/>
      <c r="AL288" s="155"/>
      <c r="AM288" s="155"/>
      <c r="AN288" s="155"/>
      <c r="AO288" s="155"/>
      <c r="AP288" s="155"/>
      <c r="AQ288" s="155"/>
      <c r="AR288" s="155"/>
    </row>
    <row r="289" spans="1:44" s="13" customFormat="1" ht="25.5" outlineLevel="1">
      <c r="A289" s="160"/>
      <c r="B289" s="61" t="s">
        <v>465</v>
      </c>
      <c r="C289" s="4">
        <v>83446</v>
      </c>
      <c r="D289" s="4" t="s">
        <v>71</v>
      </c>
      <c r="E289" s="5" t="s">
        <v>520</v>
      </c>
      <c r="F289" s="4" t="s">
        <v>11</v>
      </c>
      <c r="G289" s="83">
        <v>2</v>
      </c>
      <c r="H289" s="91"/>
      <c r="I289" s="20">
        <f t="shared" si="54"/>
        <v>0</v>
      </c>
      <c r="J289" s="20">
        <v>0</v>
      </c>
      <c r="K289" s="93"/>
      <c r="L289" s="21">
        <f t="shared" si="57"/>
        <v>0</v>
      </c>
      <c r="M289" s="21">
        <v>0</v>
      </c>
      <c r="N289" s="87">
        <v>0</v>
      </c>
      <c r="O289" s="183">
        <f t="shared" si="56"/>
        <v>0</v>
      </c>
      <c r="P289" s="155"/>
      <c r="Q289" s="155"/>
      <c r="R289" s="155"/>
      <c r="S289" s="155"/>
      <c r="T289" s="155"/>
      <c r="U289" s="155"/>
      <c r="V289" s="155"/>
      <c r="W289" s="155"/>
      <c r="X289" s="155"/>
      <c r="Y289" s="155"/>
      <c r="Z289" s="155"/>
      <c r="AA289" s="155"/>
      <c r="AB289" s="155"/>
      <c r="AC289" s="155"/>
      <c r="AD289" s="155"/>
      <c r="AE289" s="155"/>
      <c r="AF289" s="155"/>
      <c r="AG289" s="155"/>
      <c r="AH289" s="155"/>
      <c r="AI289" s="155"/>
      <c r="AJ289" s="155"/>
      <c r="AK289" s="155"/>
      <c r="AL289" s="155"/>
      <c r="AM289" s="155"/>
      <c r="AN289" s="155"/>
      <c r="AO289" s="155"/>
      <c r="AP289" s="155"/>
      <c r="AQ289" s="155"/>
      <c r="AR289" s="155"/>
    </row>
    <row r="290" spans="1:44" s="13" customFormat="1" outlineLevel="1">
      <c r="A290" s="160"/>
      <c r="B290" s="61" t="s">
        <v>561</v>
      </c>
      <c r="C290" s="4">
        <v>91941</v>
      </c>
      <c r="D290" s="4" t="s">
        <v>71</v>
      </c>
      <c r="E290" s="5" t="s">
        <v>362</v>
      </c>
      <c r="F290" s="4" t="s">
        <v>11</v>
      </c>
      <c r="G290" s="83">
        <v>41</v>
      </c>
      <c r="H290" s="91"/>
      <c r="I290" s="20">
        <f t="shared" si="54"/>
        <v>0</v>
      </c>
      <c r="J290" s="20">
        <v>0</v>
      </c>
      <c r="K290" s="93"/>
      <c r="L290" s="21">
        <f t="shared" si="57"/>
        <v>0</v>
      </c>
      <c r="M290" s="21">
        <v>0</v>
      </c>
      <c r="N290" s="87">
        <v>0</v>
      </c>
      <c r="O290" s="183">
        <f t="shared" si="56"/>
        <v>0</v>
      </c>
      <c r="P290" s="155"/>
      <c r="Q290" s="155"/>
      <c r="R290" s="155"/>
      <c r="S290" s="155"/>
      <c r="T290" s="155"/>
      <c r="U290" s="155"/>
      <c r="V290" s="155"/>
      <c r="W290" s="155"/>
      <c r="X290" s="155"/>
      <c r="Y290" s="155"/>
      <c r="Z290" s="155"/>
      <c r="AA290" s="155"/>
      <c r="AB290" s="155"/>
      <c r="AC290" s="155"/>
      <c r="AD290" s="155"/>
      <c r="AE290" s="155"/>
      <c r="AF290" s="155"/>
      <c r="AG290" s="155"/>
      <c r="AH290" s="155"/>
      <c r="AI290" s="155"/>
      <c r="AJ290" s="155"/>
      <c r="AK290" s="155"/>
      <c r="AL290" s="155"/>
      <c r="AM290" s="155"/>
      <c r="AN290" s="155"/>
      <c r="AO290" s="155"/>
      <c r="AP290" s="155"/>
      <c r="AQ290" s="155"/>
      <c r="AR290" s="155"/>
    </row>
    <row r="291" spans="1:44" s="13" customFormat="1" outlineLevel="1">
      <c r="A291" s="160"/>
      <c r="B291" s="64" t="s">
        <v>105</v>
      </c>
      <c r="C291" s="65"/>
      <c r="D291" s="65"/>
      <c r="E291" s="7" t="s">
        <v>29</v>
      </c>
      <c r="F291" s="8"/>
      <c r="G291" s="177"/>
      <c r="H291" s="68"/>
      <c r="I291" s="130">
        <f>SUM(I289:I290)</f>
        <v>0</v>
      </c>
      <c r="J291" s="130"/>
      <c r="K291" s="130"/>
      <c r="L291" s="130">
        <f>SUM(L289:L290)</f>
        <v>0</v>
      </c>
      <c r="M291" s="130">
        <f>SUM(M289:M290)</f>
        <v>0</v>
      </c>
      <c r="N291" s="130">
        <f>SUM(N289:N290)</f>
        <v>0</v>
      </c>
      <c r="O291" s="399">
        <f>SUM(O289:O290)</f>
        <v>0</v>
      </c>
      <c r="P291" s="155"/>
      <c r="Q291" s="155"/>
      <c r="R291" s="155"/>
      <c r="S291" s="155"/>
      <c r="T291" s="155"/>
      <c r="U291" s="155"/>
      <c r="V291" s="155"/>
      <c r="W291" s="155"/>
      <c r="X291" s="155"/>
      <c r="Y291" s="155"/>
      <c r="Z291" s="155"/>
      <c r="AA291" s="155"/>
      <c r="AB291" s="155"/>
      <c r="AC291" s="155"/>
      <c r="AD291" s="155"/>
      <c r="AE291" s="155"/>
      <c r="AF291" s="155"/>
      <c r="AG291" s="155"/>
      <c r="AH291" s="155"/>
      <c r="AI291" s="155"/>
      <c r="AJ291" s="155"/>
      <c r="AK291" s="155"/>
      <c r="AL291" s="155"/>
      <c r="AM291" s="155"/>
      <c r="AN291" s="155"/>
      <c r="AO291" s="155"/>
      <c r="AP291" s="155"/>
      <c r="AQ291" s="155"/>
      <c r="AR291" s="155"/>
    </row>
    <row r="292" spans="1:44" s="13" customFormat="1" outlineLevel="1">
      <c r="A292" s="160"/>
      <c r="B292" s="61" t="s">
        <v>466</v>
      </c>
      <c r="C292" s="4">
        <v>91836</v>
      </c>
      <c r="D292" s="4" t="s">
        <v>71</v>
      </c>
      <c r="E292" s="3" t="s">
        <v>363</v>
      </c>
      <c r="F292" s="4" t="s">
        <v>76</v>
      </c>
      <c r="G292" s="83">
        <v>1</v>
      </c>
      <c r="H292" s="91"/>
      <c r="I292" s="20">
        <f t="shared" si="54"/>
        <v>0</v>
      </c>
      <c r="J292" s="20">
        <v>0</v>
      </c>
      <c r="K292" s="93"/>
      <c r="L292" s="21">
        <f t="shared" si="57"/>
        <v>0</v>
      </c>
      <c r="M292" s="21">
        <v>0</v>
      </c>
      <c r="N292" s="87">
        <v>0</v>
      </c>
      <c r="O292" s="183">
        <f t="shared" si="56"/>
        <v>0</v>
      </c>
      <c r="P292" s="155"/>
      <c r="Q292" s="155"/>
      <c r="R292" s="155"/>
      <c r="S292" s="155"/>
      <c r="T292" s="155"/>
      <c r="U292" s="155"/>
      <c r="V292" s="155"/>
      <c r="W292" s="155"/>
      <c r="X292" s="155"/>
      <c r="Y292" s="155"/>
      <c r="Z292" s="155"/>
      <c r="AA292" s="155"/>
      <c r="AB292" s="155"/>
      <c r="AC292" s="155"/>
      <c r="AD292" s="155"/>
      <c r="AE292" s="155"/>
      <c r="AF292" s="155"/>
      <c r="AG292" s="155"/>
      <c r="AH292" s="155"/>
      <c r="AI292" s="155"/>
      <c r="AJ292" s="155"/>
      <c r="AK292" s="155"/>
      <c r="AL292" s="155"/>
      <c r="AM292" s="155"/>
      <c r="AN292" s="155"/>
      <c r="AO292" s="155"/>
      <c r="AP292" s="155"/>
      <c r="AQ292" s="155"/>
      <c r="AR292" s="155"/>
    </row>
    <row r="293" spans="1:44" s="13" customFormat="1" outlineLevel="1">
      <c r="A293" s="160"/>
      <c r="B293" s="61" t="s">
        <v>467</v>
      </c>
      <c r="C293" s="4">
        <v>91834</v>
      </c>
      <c r="D293" s="4" t="s">
        <v>71</v>
      </c>
      <c r="E293" s="3" t="s">
        <v>364</v>
      </c>
      <c r="F293" s="4" t="s">
        <v>76</v>
      </c>
      <c r="G293" s="83">
        <v>32.970000000000006</v>
      </c>
      <c r="H293" s="91"/>
      <c r="I293" s="20">
        <f t="shared" si="54"/>
        <v>0</v>
      </c>
      <c r="J293" s="20">
        <v>0</v>
      </c>
      <c r="K293" s="93"/>
      <c r="L293" s="21">
        <f t="shared" si="57"/>
        <v>0</v>
      </c>
      <c r="M293" s="21">
        <v>0</v>
      </c>
      <c r="N293" s="87">
        <v>0</v>
      </c>
      <c r="O293" s="183">
        <f t="shared" si="56"/>
        <v>0</v>
      </c>
      <c r="P293" s="155"/>
      <c r="Q293" s="155"/>
      <c r="R293" s="155"/>
      <c r="S293" s="155"/>
      <c r="T293" s="155"/>
      <c r="U293" s="155"/>
      <c r="V293" s="155"/>
      <c r="W293" s="155"/>
      <c r="X293" s="155"/>
      <c r="Y293" s="155"/>
      <c r="Z293" s="155"/>
      <c r="AA293" s="155"/>
      <c r="AB293" s="155"/>
      <c r="AC293" s="155"/>
      <c r="AD293" s="155"/>
      <c r="AE293" s="155"/>
      <c r="AF293" s="155"/>
      <c r="AG293" s="155"/>
      <c r="AH293" s="155"/>
      <c r="AI293" s="155"/>
      <c r="AJ293" s="155"/>
      <c r="AK293" s="155"/>
      <c r="AL293" s="155"/>
      <c r="AM293" s="155"/>
      <c r="AN293" s="155"/>
      <c r="AO293" s="155"/>
      <c r="AP293" s="155"/>
      <c r="AQ293" s="155"/>
      <c r="AR293" s="155"/>
    </row>
    <row r="294" spans="1:44" s="13" customFormat="1" outlineLevel="1">
      <c r="A294" s="160"/>
      <c r="B294" s="61" t="s">
        <v>468</v>
      </c>
      <c r="C294" s="4">
        <v>72310</v>
      </c>
      <c r="D294" s="4" t="s">
        <v>71</v>
      </c>
      <c r="E294" s="5" t="s">
        <v>521</v>
      </c>
      <c r="F294" s="4" t="s">
        <v>76</v>
      </c>
      <c r="G294" s="83">
        <v>1</v>
      </c>
      <c r="H294" s="91"/>
      <c r="I294" s="20">
        <f t="shared" si="54"/>
        <v>0</v>
      </c>
      <c r="J294" s="20">
        <v>0</v>
      </c>
      <c r="K294" s="93"/>
      <c r="L294" s="21">
        <f t="shared" si="57"/>
        <v>0</v>
      </c>
      <c r="M294" s="21">
        <v>0</v>
      </c>
      <c r="N294" s="87">
        <v>0</v>
      </c>
      <c r="O294" s="183">
        <f t="shared" si="56"/>
        <v>0</v>
      </c>
      <c r="P294" s="155"/>
      <c r="Q294" s="155"/>
      <c r="R294" s="155"/>
      <c r="S294" s="155"/>
      <c r="T294" s="155"/>
      <c r="U294" s="155"/>
      <c r="V294" s="155"/>
      <c r="W294" s="155"/>
      <c r="X294" s="155"/>
      <c r="Y294" s="155"/>
      <c r="Z294" s="155"/>
      <c r="AA294" s="155"/>
      <c r="AB294" s="155"/>
      <c r="AC294" s="155"/>
      <c r="AD294" s="155"/>
      <c r="AE294" s="155"/>
      <c r="AF294" s="155"/>
      <c r="AG294" s="155"/>
      <c r="AH294" s="155"/>
      <c r="AI294" s="155"/>
      <c r="AJ294" s="155"/>
      <c r="AK294" s="155"/>
      <c r="AL294" s="155"/>
      <c r="AM294" s="155"/>
      <c r="AN294" s="155"/>
      <c r="AO294" s="155"/>
      <c r="AP294" s="155"/>
      <c r="AQ294" s="155"/>
      <c r="AR294" s="155"/>
    </row>
    <row r="295" spans="1:44" s="13" customFormat="1" outlineLevel="1">
      <c r="A295" s="160"/>
      <c r="B295" s="61" t="s">
        <v>469</v>
      </c>
      <c r="C295" s="18" t="s">
        <v>651</v>
      </c>
      <c r="D295" s="4" t="s">
        <v>591</v>
      </c>
      <c r="E295" s="5" t="s">
        <v>526</v>
      </c>
      <c r="F295" s="4" t="s">
        <v>76</v>
      </c>
      <c r="G295" s="83">
        <v>83.792999999999992</v>
      </c>
      <c r="H295" s="91"/>
      <c r="I295" s="20">
        <f t="shared" si="54"/>
        <v>0</v>
      </c>
      <c r="J295" s="20">
        <v>0</v>
      </c>
      <c r="K295" s="93"/>
      <c r="L295" s="21">
        <f t="shared" si="57"/>
        <v>0</v>
      </c>
      <c r="M295" s="21">
        <v>0</v>
      </c>
      <c r="N295" s="87">
        <v>0</v>
      </c>
      <c r="O295" s="183">
        <f t="shared" si="56"/>
        <v>0</v>
      </c>
      <c r="P295" s="155"/>
      <c r="Q295" s="155"/>
      <c r="R295" s="155"/>
      <c r="S295" s="155"/>
      <c r="T295" s="155"/>
      <c r="U295" s="155"/>
      <c r="V295" s="155"/>
      <c r="W295" s="155"/>
      <c r="X295" s="155"/>
      <c r="Y295" s="155"/>
      <c r="Z295" s="155"/>
      <c r="AA295" s="155"/>
      <c r="AB295" s="155"/>
      <c r="AC295" s="155"/>
      <c r="AD295" s="155"/>
      <c r="AE295" s="155"/>
      <c r="AF295" s="155"/>
      <c r="AG295" s="155"/>
      <c r="AH295" s="155"/>
      <c r="AI295" s="155"/>
      <c r="AJ295" s="155"/>
      <c r="AK295" s="155"/>
      <c r="AL295" s="155"/>
      <c r="AM295" s="155"/>
      <c r="AN295" s="155"/>
      <c r="AO295" s="155"/>
      <c r="AP295" s="155"/>
      <c r="AQ295" s="155"/>
      <c r="AR295" s="155"/>
    </row>
    <row r="296" spans="1:44" s="13" customFormat="1" outlineLevel="1">
      <c r="A296" s="160"/>
      <c r="B296" s="122" t="s">
        <v>693</v>
      </c>
      <c r="C296" s="123"/>
      <c r="D296" s="123"/>
      <c r="E296" s="123"/>
      <c r="F296" s="123"/>
      <c r="G296" s="178"/>
      <c r="H296" s="67"/>
      <c r="I296" s="125">
        <f>SUM(I292:I295)</f>
        <v>0</v>
      </c>
      <c r="J296" s="125"/>
      <c r="K296" s="125"/>
      <c r="L296" s="125">
        <f>SUM(L292:L295)</f>
        <v>0</v>
      </c>
      <c r="M296" s="125">
        <f>SUM(M292:M295)</f>
        <v>0</v>
      </c>
      <c r="N296" s="125">
        <f>SUM(N292:N295)</f>
        <v>0</v>
      </c>
      <c r="O296" s="124">
        <f>SUM(O292:O295)</f>
        <v>0</v>
      </c>
      <c r="P296" s="155"/>
      <c r="Q296" s="155"/>
      <c r="R296" s="155"/>
      <c r="S296" s="155"/>
      <c r="T296" s="155"/>
      <c r="U296" s="155"/>
      <c r="V296" s="155"/>
      <c r="W296" s="155"/>
      <c r="X296" s="155"/>
      <c r="Y296" s="155"/>
      <c r="Z296" s="155"/>
      <c r="AA296" s="155"/>
      <c r="AB296" s="155"/>
      <c r="AC296" s="155"/>
      <c r="AD296" s="155"/>
      <c r="AE296" s="155"/>
      <c r="AF296" s="155"/>
      <c r="AG296" s="155"/>
      <c r="AH296" s="155"/>
      <c r="AI296" s="155"/>
      <c r="AJ296" s="155"/>
      <c r="AK296" s="155"/>
      <c r="AL296" s="155"/>
      <c r="AM296" s="155"/>
      <c r="AN296" s="155"/>
      <c r="AO296" s="155"/>
      <c r="AP296" s="155"/>
      <c r="AQ296" s="155"/>
      <c r="AR296" s="155"/>
    </row>
    <row r="297" spans="1:44" s="13" customFormat="1" outlineLevel="1">
      <c r="A297" s="160"/>
      <c r="B297" s="122" t="s">
        <v>693</v>
      </c>
      <c r="C297" s="123"/>
      <c r="D297" s="123"/>
      <c r="E297" s="123"/>
      <c r="F297" s="123"/>
      <c r="G297" s="178"/>
      <c r="H297" s="67"/>
      <c r="I297" s="125">
        <f>I296+I291+I288+I284+I282+I279</f>
        <v>0</v>
      </c>
      <c r="J297" s="125"/>
      <c r="K297" s="125"/>
      <c r="L297" s="125">
        <f>L296+L291+L288+L284+L282+L279</f>
        <v>0</v>
      </c>
      <c r="M297" s="125">
        <f>M296+M291+M288+M284+M282+M279</f>
        <v>0</v>
      </c>
      <c r="N297" s="125">
        <f>N296+N291+N288+N284+N282+N279</f>
        <v>0</v>
      </c>
      <c r="O297" s="124">
        <f>O296+O291+O288+O284+O282+O279</f>
        <v>0</v>
      </c>
      <c r="P297" s="155"/>
      <c r="Q297" s="155"/>
      <c r="R297" s="155"/>
      <c r="S297" s="155"/>
      <c r="T297" s="155"/>
      <c r="U297" s="155"/>
      <c r="V297" s="155"/>
      <c r="W297" s="155"/>
      <c r="X297" s="155"/>
      <c r="Y297" s="155"/>
      <c r="Z297" s="155"/>
      <c r="AA297" s="155"/>
      <c r="AB297" s="155"/>
      <c r="AC297" s="155"/>
      <c r="AD297" s="155"/>
      <c r="AE297" s="155"/>
      <c r="AF297" s="155"/>
      <c r="AG297" s="155"/>
      <c r="AH297" s="155"/>
      <c r="AI297" s="155"/>
      <c r="AJ297" s="155"/>
      <c r="AK297" s="155"/>
      <c r="AL297" s="155"/>
      <c r="AM297" s="155"/>
      <c r="AN297" s="155"/>
      <c r="AO297" s="155"/>
      <c r="AP297" s="155"/>
      <c r="AQ297" s="155"/>
      <c r="AR297" s="155"/>
    </row>
    <row r="298" spans="1:44" s="13" customFormat="1">
      <c r="A298" s="160"/>
      <c r="B298" s="64">
        <v>21</v>
      </c>
      <c r="C298" s="65"/>
      <c r="D298" s="65"/>
      <c r="E298" s="7" t="s">
        <v>133</v>
      </c>
      <c r="F298" s="65"/>
      <c r="G298" s="72"/>
      <c r="H298" s="67"/>
      <c r="I298" s="67"/>
      <c r="J298" s="67"/>
      <c r="K298" s="68"/>
      <c r="L298" s="68"/>
      <c r="M298" s="68"/>
      <c r="N298" s="89"/>
      <c r="O298" s="69">
        <v>0</v>
      </c>
      <c r="P298" s="155"/>
      <c r="Q298" s="155"/>
      <c r="R298" s="155"/>
      <c r="S298" s="155"/>
      <c r="T298" s="155"/>
      <c r="U298" s="155"/>
      <c r="V298" s="155"/>
      <c r="W298" s="155"/>
      <c r="X298" s="155"/>
      <c r="Y298" s="155"/>
      <c r="Z298" s="155"/>
      <c r="AA298" s="155"/>
      <c r="AB298" s="155"/>
      <c r="AC298" s="155"/>
      <c r="AD298" s="155"/>
      <c r="AE298" s="155"/>
      <c r="AF298" s="155"/>
      <c r="AG298" s="155"/>
      <c r="AH298" s="155"/>
      <c r="AI298" s="155"/>
      <c r="AJ298" s="155"/>
      <c r="AK298" s="155"/>
      <c r="AL298" s="155"/>
      <c r="AM298" s="155"/>
      <c r="AN298" s="155"/>
      <c r="AO298" s="155"/>
      <c r="AP298" s="155"/>
      <c r="AQ298" s="155"/>
      <c r="AR298" s="155"/>
    </row>
    <row r="299" spans="1:44" s="13" customFormat="1" outlineLevel="1">
      <c r="A299" s="160"/>
      <c r="B299" s="61" t="s">
        <v>20</v>
      </c>
      <c r="C299" s="4">
        <v>2</v>
      </c>
      <c r="D299" s="4" t="s">
        <v>3</v>
      </c>
      <c r="E299" s="5" t="s">
        <v>525</v>
      </c>
      <c r="F299" s="4" t="s">
        <v>69</v>
      </c>
      <c r="G299" s="83">
        <v>1</v>
      </c>
      <c r="H299" s="91"/>
      <c r="I299" s="20">
        <f>H299*G299</f>
        <v>0</v>
      </c>
      <c r="J299" s="20">
        <v>0</v>
      </c>
      <c r="K299" s="93"/>
      <c r="L299" s="21">
        <f>G299*K299</f>
        <v>0</v>
      </c>
      <c r="M299" s="21">
        <v>0</v>
      </c>
      <c r="N299" s="87">
        <v>0</v>
      </c>
      <c r="O299" s="183">
        <f>L299+I299</f>
        <v>0</v>
      </c>
      <c r="P299" s="155"/>
      <c r="Q299" s="155"/>
      <c r="R299" s="155"/>
      <c r="S299" s="155"/>
      <c r="T299" s="155"/>
      <c r="U299" s="155"/>
      <c r="V299" s="155"/>
      <c r="W299" s="155"/>
      <c r="X299" s="155"/>
      <c r="Y299" s="155"/>
      <c r="Z299" s="155"/>
      <c r="AA299" s="155"/>
      <c r="AB299" s="155"/>
      <c r="AC299" s="155"/>
      <c r="AD299" s="155"/>
      <c r="AE299" s="155"/>
      <c r="AF299" s="155"/>
      <c r="AG299" s="155"/>
      <c r="AH299" s="155"/>
      <c r="AI299" s="155"/>
      <c r="AJ299" s="155"/>
      <c r="AK299" s="155"/>
      <c r="AL299" s="155"/>
      <c r="AM299" s="155"/>
      <c r="AN299" s="155"/>
      <c r="AO299" s="155"/>
      <c r="AP299" s="155"/>
      <c r="AQ299" s="155"/>
      <c r="AR299" s="155"/>
    </row>
    <row r="300" spans="1:44" s="13" customFormat="1" outlineLevel="1">
      <c r="A300" s="160"/>
      <c r="B300" s="61" t="s">
        <v>106</v>
      </c>
      <c r="C300" s="18" t="s">
        <v>676</v>
      </c>
      <c r="D300" s="4" t="s">
        <v>591</v>
      </c>
      <c r="E300" s="5" t="s">
        <v>352</v>
      </c>
      <c r="F300" s="4" t="s">
        <v>76</v>
      </c>
      <c r="G300" s="83">
        <v>5</v>
      </c>
      <c r="H300" s="91"/>
      <c r="I300" s="20">
        <f>H300*G300</f>
        <v>0</v>
      </c>
      <c r="J300" s="20">
        <v>0</v>
      </c>
      <c r="K300" s="93"/>
      <c r="L300" s="21">
        <f>G300*K300</f>
        <v>0</v>
      </c>
      <c r="M300" s="21">
        <v>0</v>
      </c>
      <c r="N300" s="87">
        <v>0</v>
      </c>
      <c r="O300" s="183">
        <f>L300+I300</f>
        <v>0</v>
      </c>
      <c r="P300" s="155"/>
      <c r="Q300" s="155"/>
      <c r="R300" s="155"/>
      <c r="S300" s="155"/>
      <c r="T300" s="155"/>
      <c r="U300" s="155"/>
      <c r="V300" s="155"/>
      <c r="W300" s="155"/>
      <c r="X300" s="155"/>
      <c r="Y300" s="155"/>
      <c r="Z300" s="155"/>
      <c r="AA300" s="155"/>
      <c r="AB300" s="155"/>
      <c r="AC300" s="155"/>
      <c r="AD300" s="155"/>
      <c r="AE300" s="155"/>
      <c r="AF300" s="155"/>
      <c r="AG300" s="155"/>
      <c r="AH300" s="155"/>
      <c r="AI300" s="155"/>
      <c r="AJ300" s="155"/>
      <c r="AK300" s="155"/>
      <c r="AL300" s="155"/>
      <c r="AM300" s="155"/>
      <c r="AN300" s="155"/>
      <c r="AO300" s="155"/>
      <c r="AP300" s="155"/>
      <c r="AQ300" s="155"/>
      <c r="AR300" s="155"/>
    </row>
    <row r="301" spans="1:44" outlineLevel="1">
      <c r="A301" s="160"/>
      <c r="B301" s="61" t="s">
        <v>107</v>
      </c>
      <c r="C301" s="18" t="s">
        <v>677</v>
      </c>
      <c r="D301" s="4" t="s">
        <v>591</v>
      </c>
      <c r="E301" s="5" t="s">
        <v>353</v>
      </c>
      <c r="F301" s="4" t="s">
        <v>69</v>
      </c>
      <c r="G301" s="83">
        <v>1</v>
      </c>
      <c r="H301" s="91"/>
      <c r="I301" s="20">
        <f>H301*G301</f>
        <v>0</v>
      </c>
      <c r="J301" s="20">
        <v>0</v>
      </c>
      <c r="K301" s="93"/>
      <c r="L301" s="21">
        <f>G301*K301</f>
        <v>0</v>
      </c>
      <c r="M301" s="21">
        <v>0</v>
      </c>
      <c r="N301" s="87">
        <v>0</v>
      </c>
      <c r="O301" s="183">
        <f>L301+I301</f>
        <v>0</v>
      </c>
    </row>
    <row r="302" spans="1:44" outlineLevel="1">
      <c r="A302" s="160"/>
      <c r="B302" s="61" t="s">
        <v>562</v>
      </c>
      <c r="C302" s="4">
        <v>184100</v>
      </c>
      <c r="D302" s="4" t="s">
        <v>591</v>
      </c>
      <c r="E302" s="5" t="s">
        <v>563</v>
      </c>
      <c r="F302" s="4" t="s">
        <v>69</v>
      </c>
      <c r="G302" s="83">
        <v>1</v>
      </c>
      <c r="H302" s="91"/>
      <c r="I302" s="20">
        <f>H302*G302</f>
        <v>0</v>
      </c>
      <c r="J302" s="20">
        <v>0</v>
      </c>
      <c r="K302" s="93"/>
      <c r="L302" s="21">
        <f>G302*K302</f>
        <v>0</v>
      </c>
      <c r="M302" s="21">
        <v>0</v>
      </c>
      <c r="N302" s="87">
        <v>0</v>
      </c>
      <c r="O302" s="183">
        <f>L302+I302</f>
        <v>0</v>
      </c>
    </row>
    <row r="303" spans="1:44" outlineLevel="1">
      <c r="A303" s="160"/>
      <c r="B303" s="122" t="s">
        <v>693</v>
      </c>
      <c r="C303" s="123"/>
      <c r="D303" s="123"/>
      <c r="E303" s="123"/>
      <c r="F303" s="123"/>
      <c r="G303" s="178"/>
      <c r="H303" s="67"/>
      <c r="I303" s="125">
        <f>SUM(I299:I302)</f>
        <v>0</v>
      </c>
      <c r="J303" s="125">
        <v>0</v>
      </c>
      <c r="K303" s="125"/>
      <c r="L303" s="125">
        <f>SUM(L299:L302)</f>
        <v>0</v>
      </c>
      <c r="M303" s="125">
        <f>SUM(M299:M302)</f>
        <v>0</v>
      </c>
      <c r="N303" s="125">
        <f>SUM(N299:N302)</f>
        <v>0</v>
      </c>
      <c r="O303" s="124">
        <f>SUM(O299:O302)</f>
        <v>0</v>
      </c>
    </row>
    <row r="304" spans="1:44" ht="25.5">
      <c r="A304" s="160"/>
      <c r="B304" s="64">
        <v>22</v>
      </c>
      <c r="C304" s="65"/>
      <c r="D304" s="65"/>
      <c r="E304" s="7" t="s">
        <v>18</v>
      </c>
      <c r="F304" s="7"/>
      <c r="G304" s="72"/>
      <c r="H304" s="67"/>
      <c r="I304" s="67"/>
      <c r="J304" s="67"/>
      <c r="K304" s="68"/>
      <c r="L304" s="68"/>
      <c r="M304" s="68"/>
      <c r="N304" s="89"/>
      <c r="O304" s="69"/>
    </row>
    <row r="305" spans="1:44" s="13" customFormat="1" ht="25.5" outlineLevel="1">
      <c r="A305" s="38"/>
      <c r="B305" s="61" t="s">
        <v>111</v>
      </c>
      <c r="C305" s="4">
        <v>68070</v>
      </c>
      <c r="D305" s="4" t="s">
        <v>71</v>
      </c>
      <c r="E305" s="5" t="s">
        <v>59</v>
      </c>
      <c r="F305" s="4" t="s">
        <v>76</v>
      </c>
      <c r="G305" s="83">
        <v>3</v>
      </c>
      <c r="H305" s="90"/>
      <c r="I305" s="20">
        <f>H305*G305</f>
        <v>0</v>
      </c>
      <c r="J305" s="20">
        <v>0</v>
      </c>
      <c r="K305" s="92"/>
      <c r="L305" s="21">
        <f t="shared" ref="L305:L315" si="58">G305*K305</f>
        <v>0</v>
      </c>
      <c r="M305" s="21">
        <v>0</v>
      </c>
      <c r="N305" s="87">
        <v>0</v>
      </c>
      <c r="O305" s="183">
        <f t="shared" ref="O305:O315" si="59">L305+I305</f>
        <v>0</v>
      </c>
    </row>
    <row r="306" spans="1:44" s="13" customFormat="1" outlineLevel="1">
      <c r="A306" s="38"/>
      <c r="B306" s="61" t="s">
        <v>113</v>
      </c>
      <c r="C306" s="4">
        <v>8962</v>
      </c>
      <c r="D306" s="23" t="s">
        <v>591</v>
      </c>
      <c r="E306" s="3" t="s">
        <v>487</v>
      </c>
      <c r="F306" s="4" t="s">
        <v>69</v>
      </c>
      <c r="G306" s="83">
        <v>10</v>
      </c>
      <c r="H306" s="90"/>
      <c r="I306" s="20"/>
      <c r="J306" s="20">
        <v>0</v>
      </c>
      <c r="K306" s="92"/>
      <c r="L306" s="21">
        <f t="shared" si="58"/>
        <v>0</v>
      </c>
      <c r="M306" s="21">
        <v>0</v>
      </c>
      <c r="N306" s="87">
        <v>0</v>
      </c>
      <c r="O306" s="183">
        <f t="shared" si="59"/>
        <v>0</v>
      </c>
    </row>
    <row r="307" spans="1:44" s="13" customFormat="1" outlineLevel="1" collapsed="1">
      <c r="A307" s="38"/>
      <c r="B307" s="61" t="s">
        <v>118</v>
      </c>
      <c r="C307" s="4">
        <v>173530</v>
      </c>
      <c r="D307" s="4" t="s">
        <v>591</v>
      </c>
      <c r="E307" s="3" t="s">
        <v>354</v>
      </c>
      <c r="F307" s="4" t="s">
        <v>176</v>
      </c>
      <c r="G307" s="83">
        <v>20</v>
      </c>
      <c r="H307" s="90"/>
      <c r="I307" s="20"/>
      <c r="J307" s="20">
        <v>0</v>
      </c>
      <c r="K307" s="92"/>
      <c r="L307" s="21">
        <f t="shared" si="58"/>
        <v>0</v>
      </c>
      <c r="M307" s="21">
        <v>0</v>
      </c>
      <c r="N307" s="87">
        <v>0</v>
      </c>
      <c r="O307" s="183">
        <f t="shared" si="59"/>
        <v>0</v>
      </c>
    </row>
    <row r="308" spans="1:44" s="13" customFormat="1" outlineLevel="1">
      <c r="A308" s="160"/>
      <c r="B308" s="61" t="s">
        <v>119</v>
      </c>
      <c r="C308" s="18" t="s">
        <v>678</v>
      </c>
      <c r="D308" s="4" t="s">
        <v>591</v>
      </c>
      <c r="E308" s="3" t="s">
        <v>252</v>
      </c>
      <c r="F308" s="4" t="s">
        <v>69</v>
      </c>
      <c r="G308" s="83">
        <v>20</v>
      </c>
      <c r="H308" s="91"/>
      <c r="I308" s="20"/>
      <c r="J308" s="20">
        <v>0</v>
      </c>
      <c r="K308" s="93"/>
      <c r="L308" s="21">
        <f t="shared" si="58"/>
        <v>0</v>
      </c>
      <c r="M308" s="21">
        <v>0</v>
      </c>
      <c r="N308" s="87">
        <v>0</v>
      </c>
      <c r="O308" s="183">
        <f t="shared" si="59"/>
        <v>0</v>
      </c>
      <c r="P308" s="155"/>
      <c r="Q308" s="155"/>
      <c r="R308" s="155"/>
      <c r="S308" s="155"/>
      <c r="T308" s="155"/>
      <c r="U308" s="155"/>
      <c r="V308" s="155"/>
      <c r="W308" s="155"/>
      <c r="X308" s="155"/>
      <c r="Y308" s="155"/>
      <c r="Z308" s="155"/>
      <c r="AA308" s="155"/>
      <c r="AB308" s="155"/>
      <c r="AC308" s="155"/>
      <c r="AD308" s="155"/>
      <c r="AE308" s="155"/>
      <c r="AF308" s="155"/>
      <c r="AG308" s="155"/>
      <c r="AH308" s="155"/>
      <c r="AI308" s="155"/>
      <c r="AJ308" s="155"/>
      <c r="AK308" s="155"/>
      <c r="AL308" s="155"/>
      <c r="AM308" s="155"/>
      <c r="AN308" s="155"/>
      <c r="AO308" s="155"/>
      <c r="AP308" s="155"/>
      <c r="AQ308" s="155"/>
      <c r="AR308" s="155"/>
    </row>
    <row r="309" spans="1:44" s="13" customFormat="1" ht="25.5" outlineLevel="1">
      <c r="A309" s="38"/>
      <c r="B309" s="61" t="s">
        <v>157</v>
      </c>
      <c r="C309" s="18" t="s">
        <v>679</v>
      </c>
      <c r="D309" s="4" t="s">
        <v>591</v>
      </c>
      <c r="E309" s="5" t="s">
        <v>255</v>
      </c>
      <c r="F309" s="4" t="s">
        <v>69</v>
      </c>
      <c r="G309" s="83">
        <v>1</v>
      </c>
      <c r="H309" s="90"/>
      <c r="I309" s="20"/>
      <c r="J309" s="20">
        <v>0</v>
      </c>
      <c r="K309" s="92"/>
      <c r="L309" s="21">
        <f t="shared" si="58"/>
        <v>0</v>
      </c>
      <c r="M309" s="21">
        <v>0</v>
      </c>
      <c r="N309" s="87">
        <v>0</v>
      </c>
      <c r="O309" s="183">
        <f t="shared" si="59"/>
        <v>0</v>
      </c>
    </row>
    <row r="310" spans="1:44" s="13" customFormat="1" outlineLevel="1">
      <c r="A310" s="160"/>
      <c r="B310" s="61" t="s">
        <v>158</v>
      </c>
      <c r="C310" s="4" t="s">
        <v>680</v>
      </c>
      <c r="D310" s="23" t="s">
        <v>71</v>
      </c>
      <c r="E310" s="5" t="s">
        <v>355</v>
      </c>
      <c r="F310" s="4" t="s">
        <v>70</v>
      </c>
      <c r="G310" s="83">
        <v>30</v>
      </c>
      <c r="H310" s="91"/>
      <c r="I310" s="20"/>
      <c r="J310" s="20">
        <v>0</v>
      </c>
      <c r="K310" s="93"/>
      <c r="L310" s="21">
        <f t="shared" si="58"/>
        <v>0</v>
      </c>
      <c r="M310" s="21">
        <v>0</v>
      </c>
      <c r="N310" s="87">
        <v>0</v>
      </c>
      <c r="O310" s="183">
        <f t="shared" si="59"/>
        <v>0</v>
      </c>
      <c r="P310" s="155"/>
      <c r="Q310" s="155"/>
      <c r="R310" s="155"/>
      <c r="S310" s="155"/>
      <c r="T310" s="155"/>
      <c r="U310" s="155"/>
      <c r="V310" s="155"/>
      <c r="W310" s="155"/>
      <c r="X310" s="155"/>
      <c r="Y310" s="155"/>
      <c r="Z310" s="155"/>
      <c r="AA310" s="155"/>
      <c r="AB310" s="155"/>
      <c r="AC310" s="155"/>
      <c r="AD310" s="155"/>
      <c r="AE310" s="155"/>
      <c r="AF310" s="155"/>
      <c r="AG310" s="155"/>
      <c r="AH310" s="155"/>
      <c r="AI310" s="155"/>
      <c r="AJ310" s="155"/>
      <c r="AK310" s="155"/>
      <c r="AL310" s="155"/>
      <c r="AM310" s="155"/>
      <c r="AN310" s="155"/>
      <c r="AO310" s="155"/>
      <c r="AP310" s="155"/>
      <c r="AQ310" s="155"/>
      <c r="AR310" s="155"/>
    </row>
    <row r="311" spans="1:44" s="13" customFormat="1" outlineLevel="1">
      <c r="A311" s="38"/>
      <c r="B311" s="61" t="s">
        <v>159</v>
      </c>
      <c r="C311" s="4">
        <v>68069</v>
      </c>
      <c r="D311" s="4" t="s">
        <v>71</v>
      </c>
      <c r="E311" s="3" t="s">
        <v>253</v>
      </c>
      <c r="F311" s="4" t="s">
        <v>69</v>
      </c>
      <c r="G311" s="83">
        <v>10</v>
      </c>
      <c r="H311" s="90"/>
      <c r="I311" s="20"/>
      <c r="J311" s="20">
        <v>0</v>
      </c>
      <c r="K311" s="92"/>
      <c r="L311" s="21">
        <f t="shared" si="58"/>
        <v>0</v>
      </c>
      <c r="M311" s="21">
        <v>0</v>
      </c>
      <c r="N311" s="87">
        <v>0</v>
      </c>
      <c r="O311" s="183">
        <f t="shared" si="59"/>
        <v>0</v>
      </c>
    </row>
    <row r="312" spans="1:44" s="13" customFormat="1" outlineLevel="1">
      <c r="A312" s="160"/>
      <c r="B312" s="61" t="s">
        <v>509</v>
      </c>
      <c r="C312" s="4">
        <v>72253</v>
      </c>
      <c r="D312" s="4" t="s">
        <v>71</v>
      </c>
      <c r="E312" s="3" t="s">
        <v>60</v>
      </c>
      <c r="F312" s="51" t="s">
        <v>76</v>
      </c>
      <c r="G312" s="83">
        <v>250</v>
      </c>
      <c r="H312" s="91"/>
      <c r="I312" s="20"/>
      <c r="J312" s="20">
        <v>0</v>
      </c>
      <c r="K312" s="93"/>
      <c r="L312" s="21">
        <f t="shared" si="58"/>
        <v>0</v>
      </c>
      <c r="M312" s="21">
        <v>0</v>
      </c>
      <c r="N312" s="87">
        <v>0</v>
      </c>
      <c r="O312" s="183">
        <f t="shared" si="59"/>
        <v>0</v>
      </c>
      <c r="P312" s="155"/>
      <c r="Q312" s="155"/>
      <c r="R312" s="155"/>
      <c r="S312" s="155"/>
      <c r="T312" s="155"/>
      <c r="U312" s="155"/>
      <c r="V312" s="155"/>
      <c r="W312" s="155"/>
      <c r="X312" s="155"/>
      <c r="Y312" s="155"/>
      <c r="Z312" s="155"/>
      <c r="AA312" s="155"/>
      <c r="AB312" s="155"/>
      <c r="AC312" s="155"/>
      <c r="AD312" s="155"/>
      <c r="AE312" s="155"/>
      <c r="AF312" s="155"/>
      <c r="AG312" s="155"/>
      <c r="AH312" s="155"/>
      <c r="AI312" s="155"/>
      <c r="AJ312" s="155"/>
      <c r="AK312" s="155"/>
      <c r="AL312" s="155"/>
      <c r="AM312" s="155"/>
      <c r="AN312" s="155"/>
      <c r="AO312" s="155"/>
      <c r="AP312" s="155"/>
      <c r="AQ312" s="155"/>
      <c r="AR312" s="155"/>
    </row>
    <row r="313" spans="1:44" s="13" customFormat="1" outlineLevel="1">
      <c r="A313" s="160"/>
      <c r="B313" s="61" t="s">
        <v>160</v>
      </c>
      <c r="C313" s="4">
        <v>72254</v>
      </c>
      <c r="D313" s="4" t="s">
        <v>71</v>
      </c>
      <c r="E313" s="3" t="s">
        <v>61</v>
      </c>
      <c r="F313" s="51" t="s">
        <v>76</v>
      </c>
      <c r="G313" s="83">
        <v>200</v>
      </c>
      <c r="H313" s="91"/>
      <c r="I313" s="20"/>
      <c r="J313" s="20">
        <v>0</v>
      </c>
      <c r="K313" s="93"/>
      <c r="L313" s="21">
        <f t="shared" si="58"/>
        <v>0</v>
      </c>
      <c r="M313" s="21">
        <v>0</v>
      </c>
      <c r="N313" s="87">
        <v>0</v>
      </c>
      <c r="O313" s="183">
        <f t="shared" si="59"/>
        <v>0</v>
      </c>
      <c r="P313" s="155"/>
      <c r="Q313" s="155"/>
      <c r="R313" s="155"/>
      <c r="S313" s="155"/>
      <c r="T313" s="155"/>
      <c r="U313" s="155"/>
      <c r="V313" s="155"/>
      <c r="W313" s="155"/>
      <c r="X313" s="155"/>
      <c r="Y313" s="155"/>
      <c r="Z313" s="155"/>
      <c r="AA313" s="155"/>
      <c r="AB313" s="155"/>
      <c r="AC313" s="155"/>
      <c r="AD313" s="155"/>
      <c r="AE313" s="155"/>
      <c r="AF313" s="155"/>
      <c r="AG313" s="155"/>
      <c r="AH313" s="155"/>
      <c r="AI313" s="155"/>
      <c r="AJ313" s="155"/>
      <c r="AK313" s="155"/>
      <c r="AL313" s="155"/>
      <c r="AM313" s="155"/>
      <c r="AN313" s="155"/>
      <c r="AO313" s="155"/>
      <c r="AP313" s="155"/>
      <c r="AQ313" s="155"/>
      <c r="AR313" s="155"/>
    </row>
    <row r="314" spans="1:44" s="13" customFormat="1" ht="25.5" outlineLevel="1">
      <c r="A314" s="160"/>
      <c r="B314" s="61" t="s">
        <v>161</v>
      </c>
      <c r="C314" s="4">
        <v>172011</v>
      </c>
      <c r="D314" s="4" t="s">
        <v>591</v>
      </c>
      <c r="E314" s="5" t="s">
        <v>254</v>
      </c>
      <c r="F314" s="4" t="s">
        <v>69</v>
      </c>
      <c r="G314" s="83">
        <v>5</v>
      </c>
      <c r="H314" s="91"/>
      <c r="I314" s="20"/>
      <c r="J314" s="20">
        <v>0</v>
      </c>
      <c r="K314" s="93"/>
      <c r="L314" s="21">
        <f t="shared" si="58"/>
        <v>0</v>
      </c>
      <c r="M314" s="21">
        <v>0</v>
      </c>
      <c r="N314" s="87">
        <v>0</v>
      </c>
      <c r="O314" s="183">
        <f t="shared" si="59"/>
        <v>0</v>
      </c>
      <c r="P314" s="155"/>
      <c r="Q314" s="155"/>
      <c r="R314" s="155"/>
      <c r="S314" s="155"/>
      <c r="T314" s="155"/>
      <c r="U314" s="155"/>
      <c r="V314" s="155"/>
      <c r="W314" s="155"/>
      <c r="X314" s="155"/>
      <c r="Y314" s="155"/>
      <c r="Z314" s="155"/>
      <c r="AA314" s="155"/>
      <c r="AB314" s="155"/>
      <c r="AC314" s="155"/>
      <c r="AD314" s="155"/>
      <c r="AE314" s="155"/>
      <c r="AF314" s="155"/>
      <c r="AG314" s="155"/>
      <c r="AH314" s="155"/>
      <c r="AI314" s="155"/>
      <c r="AJ314" s="155"/>
      <c r="AK314" s="155"/>
      <c r="AL314" s="155"/>
      <c r="AM314" s="155"/>
      <c r="AN314" s="155"/>
      <c r="AO314" s="155"/>
      <c r="AP314" s="155"/>
      <c r="AQ314" s="155"/>
      <c r="AR314" s="155"/>
    </row>
    <row r="315" spans="1:44" s="13" customFormat="1" outlineLevel="1">
      <c r="A315" s="160"/>
      <c r="B315" s="61" t="s">
        <v>162</v>
      </c>
      <c r="C315" s="4">
        <v>72263</v>
      </c>
      <c r="D315" s="4" t="s">
        <v>71</v>
      </c>
      <c r="E315" s="3" t="s">
        <v>219</v>
      </c>
      <c r="F315" s="4" t="s">
        <v>69</v>
      </c>
      <c r="G315" s="83">
        <v>10</v>
      </c>
      <c r="H315" s="91"/>
      <c r="I315" s="20"/>
      <c r="J315" s="20">
        <v>0</v>
      </c>
      <c r="K315" s="93"/>
      <c r="L315" s="21">
        <f t="shared" si="58"/>
        <v>0</v>
      </c>
      <c r="M315" s="21">
        <v>0</v>
      </c>
      <c r="N315" s="87">
        <v>0</v>
      </c>
      <c r="O315" s="183">
        <f t="shared" si="59"/>
        <v>0</v>
      </c>
      <c r="P315" s="155"/>
      <c r="Q315" s="155"/>
      <c r="R315" s="155"/>
      <c r="S315" s="155"/>
      <c r="T315" s="155"/>
      <c r="U315" s="155"/>
      <c r="V315" s="155"/>
      <c r="W315" s="155"/>
      <c r="X315" s="155"/>
      <c r="Y315" s="155"/>
      <c r="Z315" s="155"/>
      <c r="AA315" s="155"/>
      <c r="AB315" s="155"/>
      <c r="AC315" s="155"/>
      <c r="AD315" s="155"/>
      <c r="AE315" s="155"/>
      <c r="AF315" s="155"/>
      <c r="AG315" s="155"/>
      <c r="AH315" s="155"/>
      <c r="AI315" s="155"/>
      <c r="AJ315" s="155"/>
      <c r="AK315" s="155"/>
      <c r="AL315" s="155"/>
      <c r="AM315" s="155"/>
      <c r="AN315" s="155"/>
      <c r="AO315" s="155"/>
      <c r="AP315" s="155"/>
      <c r="AQ315" s="155"/>
      <c r="AR315" s="155"/>
    </row>
    <row r="316" spans="1:44" s="13" customFormat="1" outlineLevel="1">
      <c r="A316" s="160"/>
      <c r="B316" s="122" t="s">
        <v>693</v>
      </c>
      <c r="C316" s="123"/>
      <c r="D316" s="123"/>
      <c r="E316" s="123"/>
      <c r="F316" s="123"/>
      <c r="G316" s="178"/>
      <c r="H316" s="67"/>
      <c r="I316" s="125">
        <f>SUM(I305:I315)</f>
        <v>0</v>
      </c>
      <c r="J316" s="125">
        <v>0</v>
      </c>
      <c r="K316" s="125"/>
      <c r="L316" s="125">
        <f>SUM(L305:L315)</f>
        <v>0</v>
      </c>
      <c r="M316" s="125">
        <f>SUM(M305:M315)</f>
        <v>0</v>
      </c>
      <c r="N316" s="125">
        <f>SUM(N305:N315)</f>
        <v>0</v>
      </c>
      <c r="O316" s="124">
        <f>SUM(O305:O315)</f>
        <v>0</v>
      </c>
      <c r="P316" s="155"/>
      <c r="Q316" s="155"/>
      <c r="R316" s="155"/>
      <c r="S316" s="155"/>
      <c r="T316" s="155"/>
      <c r="U316" s="155"/>
      <c r="V316" s="155"/>
      <c r="W316" s="155"/>
      <c r="X316" s="155"/>
      <c r="Y316" s="155"/>
      <c r="Z316" s="155"/>
      <c r="AA316" s="155"/>
      <c r="AB316" s="155"/>
      <c r="AC316" s="155"/>
      <c r="AD316" s="155"/>
      <c r="AE316" s="155"/>
      <c r="AF316" s="155"/>
      <c r="AG316" s="155"/>
      <c r="AH316" s="155"/>
      <c r="AI316" s="155"/>
      <c r="AJ316" s="155"/>
      <c r="AK316" s="155"/>
      <c r="AL316" s="155"/>
      <c r="AM316" s="155"/>
      <c r="AN316" s="155"/>
      <c r="AO316" s="155"/>
      <c r="AP316" s="155"/>
      <c r="AQ316" s="155"/>
      <c r="AR316" s="155"/>
    </row>
    <row r="317" spans="1:44" s="13" customFormat="1">
      <c r="A317" s="160"/>
      <c r="B317" s="64">
        <v>23</v>
      </c>
      <c r="C317" s="65"/>
      <c r="D317" s="65"/>
      <c r="E317" s="7" t="s">
        <v>130</v>
      </c>
      <c r="F317" s="7"/>
      <c r="G317" s="72"/>
      <c r="H317" s="67"/>
      <c r="I317" s="67"/>
      <c r="J317" s="67"/>
      <c r="K317" s="68"/>
      <c r="L317" s="68"/>
      <c r="M317" s="68"/>
      <c r="N317" s="89"/>
      <c r="O317" s="69">
        <v>0</v>
      </c>
      <c r="P317" s="155"/>
      <c r="Q317" s="155"/>
      <c r="R317" s="155"/>
      <c r="S317" s="155"/>
      <c r="T317" s="155"/>
      <c r="U317" s="155"/>
      <c r="V317" s="155"/>
      <c r="W317" s="155"/>
      <c r="X317" s="155"/>
      <c r="Y317" s="155"/>
      <c r="Z317" s="155"/>
      <c r="AA317" s="155"/>
      <c r="AB317" s="155"/>
      <c r="AC317" s="155"/>
      <c r="AD317" s="155"/>
      <c r="AE317" s="155"/>
      <c r="AF317" s="155"/>
      <c r="AG317" s="155"/>
      <c r="AH317" s="155"/>
      <c r="AI317" s="155"/>
      <c r="AJ317" s="155"/>
      <c r="AK317" s="155"/>
      <c r="AL317" s="155"/>
      <c r="AM317" s="155"/>
      <c r="AN317" s="155"/>
      <c r="AO317" s="155"/>
      <c r="AP317" s="155"/>
      <c r="AQ317" s="155"/>
      <c r="AR317" s="155"/>
    </row>
    <row r="318" spans="1:44" s="2" customFormat="1" outlineLevel="1">
      <c r="A318" s="160"/>
      <c r="B318" s="64" t="s">
        <v>115</v>
      </c>
      <c r="C318" s="65"/>
      <c r="D318" s="65"/>
      <c r="E318" s="7" t="s">
        <v>587</v>
      </c>
      <c r="F318" s="7"/>
      <c r="G318" s="177">
        <v>0</v>
      </c>
      <c r="H318" s="67"/>
      <c r="I318" s="67"/>
      <c r="J318" s="67"/>
      <c r="K318" s="68"/>
      <c r="L318" s="68"/>
      <c r="M318" s="68"/>
      <c r="N318" s="89"/>
      <c r="O318" s="71"/>
      <c r="P318" s="155"/>
      <c r="Q318" s="155"/>
      <c r="R318" s="155"/>
      <c r="S318" s="155"/>
      <c r="T318" s="155"/>
      <c r="U318" s="155"/>
      <c r="V318" s="155"/>
      <c r="W318" s="155"/>
      <c r="X318" s="155"/>
      <c r="Y318" s="155"/>
      <c r="Z318" s="155"/>
      <c r="AA318" s="155"/>
      <c r="AB318" s="155"/>
      <c r="AC318" s="155"/>
      <c r="AD318" s="155"/>
      <c r="AE318" s="155"/>
      <c r="AF318" s="155"/>
      <c r="AG318" s="155"/>
      <c r="AH318" s="155"/>
      <c r="AI318" s="155"/>
      <c r="AJ318" s="155"/>
      <c r="AK318" s="155"/>
      <c r="AL318" s="155"/>
      <c r="AM318" s="155"/>
      <c r="AN318" s="155"/>
      <c r="AO318" s="155"/>
      <c r="AP318" s="155"/>
      <c r="AQ318" s="155"/>
      <c r="AR318" s="155"/>
    </row>
    <row r="319" spans="1:44" s="13" customFormat="1" ht="25.5" outlineLevel="1">
      <c r="A319" s="38"/>
      <c r="B319" s="61" t="s">
        <v>470</v>
      </c>
      <c r="C319" s="25" t="s">
        <v>681</v>
      </c>
      <c r="D319" s="23" t="s">
        <v>591</v>
      </c>
      <c r="E319" s="5" t="s">
        <v>197</v>
      </c>
      <c r="F319" s="4" t="s">
        <v>69</v>
      </c>
      <c r="G319" s="184">
        <v>1</v>
      </c>
      <c r="H319" s="90"/>
      <c r="I319" s="20">
        <f t="shared" ref="I319:I328" si="60">H319*G319</f>
        <v>0</v>
      </c>
      <c r="J319" s="20">
        <v>0</v>
      </c>
      <c r="K319" s="92"/>
      <c r="L319" s="21">
        <f t="shared" ref="L319:L328" si="61">G319*K319</f>
        <v>0</v>
      </c>
      <c r="M319" s="21">
        <v>0</v>
      </c>
      <c r="N319" s="87">
        <v>0</v>
      </c>
      <c r="O319" s="183">
        <f t="shared" ref="O319:O325" si="62">L319+I319</f>
        <v>0</v>
      </c>
    </row>
    <row r="320" spans="1:44" ht="25.5" outlineLevel="1">
      <c r="A320" s="160"/>
      <c r="B320" s="61" t="s">
        <v>471</v>
      </c>
      <c r="C320" s="18" t="s">
        <v>682</v>
      </c>
      <c r="D320" s="4" t="s">
        <v>591</v>
      </c>
      <c r="E320" s="5" t="s">
        <v>57</v>
      </c>
      <c r="F320" s="4" t="s">
        <v>72</v>
      </c>
      <c r="G320" s="182">
        <v>29.79</v>
      </c>
      <c r="H320" s="91"/>
      <c r="I320" s="20">
        <f t="shared" si="60"/>
        <v>0</v>
      </c>
      <c r="J320" s="20">
        <v>0</v>
      </c>
      <c r="K320" s="93"/>
      <c r="L320" s="21">
        <f t="shared" si="61"/>
        <v>0</v>
      </c>
      <c r="M320" s="21">
        <v>0</v>
      </c>
      <c r="N320" s="87">
        <v>0</v>
      </c>
      <c r="O320" s="183">
        <f t="shared" si="62"/>
        <v>0</v>
      </c>
    </row>
    <row r="321" spans="1:44" ht="25.5" outlineLevel="1">
      <c r="A321" s="160"/>
      <c r="B321" s="61" t="s">
        <v>472</v>
      </c>
      <c r="C321" s="18" t="s">
        <v>683</v>
      </c>
      <c r="D321" s="4" t="s">
        <v>591</v>
      </c>
      <c r="E321" s="5" t="s">
        <v>309</v>
      </c>
      <c r="F321" s="4" t="s">
        <v>72</v>
      </c>
      <c r="G321" s="182">
        <v>30.37</v>
      </c>
      <c r="H321" s="91"/>
      <c r="I321" s="20">
        <f t="shared" si="60"/>
        <v>0</v>
      </c>
      <c r="J321" s="20">
        <v>0</v>
      </c>
      <c r="K321" s="93"/>
      <c r="L321" s="21">
        <f t="shared" si="61"/>
        <v>0</v>
      </c>
      <c r="M321" s="21">
        <v>0</v>
      </c>
      <c r="N321" s="87">
        <v>0</v>
      </c>
      <c r="O321" s="183">
        <f t="shared" si="62"/>
        <v>0</v>
      </c>
    </row>
    <row r="322" spans="1:44" outlineLevel="1">
      <c r="A322" s="160"/>
      <c r="B322" s="61" t="s">
        <v>473</v>
      </c>
      <c r="C322" s="18" t="s">
        <v>684</v>
      </c>
      <c r="D322" s="4" t="s">
        <v>591</v>
      </c>
      <c r="E322" s="46" t="s">
        <v>172</v>
      </c>
      <c r="F322" s="23" t="s">
        <v>72</v>
      </c>
      <c r="G322" s="182">
        <v>31</v>
      </c>
      <c r="H322" s="91"/>
      <c r="I322" s="20">
        <f t="shared" si="60"/>
        <v>0</v>
      </c>
      <c r="J322" s="20">
        <v>0</v>
      </c>
      <c r="K322" s="93"/>
      <c r="L322" s="21">
        <f t="shared" si="61"/>
        <v>0</v>
      </c>
      <c r="M322" s="21">
        <v>0</v>
      </c>
      <c r="N322" s="87">
        <v>0</v>
      </c>
      <c r="O322" s="183">
        <f t="shared" si="62"/>
        <v>0</v>
      </c>
    </row>
    <row r="323" spans="1:44" outlineLevel="1">
      <c r="A323" s="160"/>
      <c r="B323" s="61" t="s">
        <v>474</v>
      </c>
      <c r="C323" s="4">
        <v>215001</v>
      </c>
      <c r="D323" s="23" t="s">
        <v>591</v>
      </c>
      <c r="E323" s="46" t="s">
        <v>261</v>
      </c>
      <c r="F323" s="23" t="s">
        <v>72</v>
      </c>
      <c r="G323" s="182">
        <v>5.87</v>
      </c>
      <c r="H323" s="91"/>
      <c r="I323" s="20">
        <f t="shared" si="60"/>
        <v>0</v>
      </c>
      <c r="J323" s="20">
        <v>0</v>
      </c>
      <c r="K323" s="93"/>
      <c r="L323" s="21">
        <f t="shared" si="61"/>
        <v>0</v>
      </c>
      <c r="M323" s="21">
        <v>0</v>
      </c>
      <c r="N323" s="87">
        <v>0</v>
      </c>
      <c r="O323" s="183">
        <f t="shared" si="62"/>
        <v>0</v>
      </c>
    </row>
    <row r="324" spans="1:44" s="13" customFormat="1" outlineLevel="1">
      <c r="A324" s="38"/>
      <c r="B324" s="61" t="s">
        <v>475</v>
      </c>
      <c r="C324" s="4">
        <v>215001</v>
      </c>
      <c r="D324" s="23" t="s">
        <v>591</v>
      </c>
      <c r="E324" s="46" t="s">
        <v>277</v>
      </c>
      <c r="F324" s="23" t="s">
        <v>72</v>
      </c>
      <c r="G324" s="184">
        <v>2.4</v>
      </c>
      <c r="H324" s="90"/>
      <c r="I324" s="20">
        <f t="shared" si="60"/>
        <v>0</v>
      </c>
      <c r="J324" s="20">
        <v>0</v>
      </c>
      <c r="K324" s="92"/>
      <c r="L324" s="21">
        <f t="shared" si="61"/>
        <v>0</v>
      </c>
      <c r="M324" s="21">
        <v>0</v>
      </c>
      <c r="N324" s="87">
        <v>0</v>
      </c>
      <c r="O324" s="183">
        <f t="shared" si="62"/>
        <v>0</v>
      </c>
    </row>
    <row r="325" spans="1:44" ht="25.5" outlineLevel="1">
      <c r="A325" s="160"/>
      <c r="B325" s="61" t="s">
        <v>476</v>
      </c>
      <c r="C325" s="4">
        <v>102420</v>
      </c>
      <c r="D325" s="4" t="s">
        <v>591</v>
      </c>
      <c r="E325" s="5" t="s">
        <v>25</v>
      </c>
      <c r="F325" s="4" t="s">
        <v>76</v>
      </c>
      <c r="G325" s="182">
        <v>59.9</v>
      </c>
      <c r="H325" s="91"/>
      <c r="I325" s="20">
        <f t="shared" si="60"/>
        <v>0</v>
      </c>
      <c r="J325" s="20">
        <v>0</v>
      </c>
      <c r="K325" s="93"/>
      <c r="L325" s="21">
        <f t="shared" si="61"/>
        <v>0</v>
      </c>
      <c r="M325" s="21">
        <v>0</v>
      </c>
      <c r="N325" s="87">
        <v>0</v>
      </c>
      <c r="O325" s="183">
        <f t="shared" si="62"/>
        <v>0</v>
      </c>
    </row>
    <row r="326" spans="1:44" s="2" customFormat="1" outlineLevel="1">
      <c r="A326" s="160"/>
      <c r="B326" s="64" t="s">
        <v>163</v>
      </c>
      <c r="C326" s="65"/>
      <c r="D326" s="65"/>
      <c r="E326" s="7" t="s">
        <v>308</v>
      </c>
      <c r="F326" s="7"/>
      <c r="G326" s="177"/>
      <c r="H326" s="67"/>
      <c r="I326" s="130">
        <f>SUM(I319:I325)</f>
        <v>0</v>
      </c>
      <c r="J326" s="130"/>
      <c r="K326" s="130"/>
      <c r="L326" s="130">
        <f>SUM(L319:L325)</f>
        <v>0</v>
      </c>
      <c r="M326" s="130">
        <f>SUM(M319:M325)</f>
        <v>0</v>
      </c>
      <c r="N326" s="130">
        <f>SUM(N319:N325)</f>
        <v>0</v>
      </c>
      <c r="O326" s="399">
        <f>SUM(O319:O325)</f>
        <v>0</v>
      </c>
      <c r="P326" s="155"/>
      <c r="Q326" s="155"/>
      <c r="R326" s="155"/>
      <c r="S326" s="155"/>
      <c r="T326" s="155"/>
      <c r="U326" s="155"/>
      <c r="V326" s="155"/>
      <c r="W326" s="155"/>
      <c r="X326" s="155"/>
      <c r="Y326" s="155"/>
      <c r="Z326" s="155"/>
      <c r="AA326" s="155"/>
      <c r="AB326" s="155"/>
      <c r="AC326" s="155"/>
      <c r="AD326" s="155"/>
      <c r="AE326" s="155"/>
      <c r="AF326" s="155"/>
      <c r="AG326" s="155"/>
      <c r="AH326" s="155"/>
      <c r="AI326" s="155"/>
      <c r="AJ326" s="155"/>
      <c r="AK326" s="155"/>
      <c r="AL326" s="155"/>
      <c r="AM326" s="155"/>
      <c r="AN326" s="155"/>
      <c r="AO326" s="155"/>
      <c r="AP326" s="155"/>
      <c r="AQ326" s="155"/>
      <c r="AR326" s="155"/>
    </row>
    <row r="327" spans="1:44" s="2" customFormat="1" outlineLevel="1">
      <c r="A327" s="160"/>
      <c r="B327" s="61" t="s">
        <v>477</v>
      </c>
      <c r="C327" s="4">
        <v>174510</v>
      </c>
      <c r="D327" s="4" t="s">
        <v>71</v>
      </c>
      <c r="E327" s="52" t="s">
        <v>589</v>
      </c>
      <c r="F327" s="4" t="s">
        <v>69</v>
      </c>
      <c r="G327" s="83">
        <v>1</v>
      </c>
      <c r="H327" s="91"/>
      <c r="I327" s="20">
        <f t="shared" si="60"/>
        <v>0</v>
      </c>
      <c r="J327" s="20">
        <v>0</v>
      </c>
      <c r="K327" s="93"/>
      <c r="L327" s="21">
        <f t="shared" si="61"/>
        <v>0</v>
      </c>
      <c r="M327" s="21">
        <v>0</v>
      </c>
      <c r="N327" s="87">
        <v>0</v>
      </c>
      <c r="O327" s="183">
        <f>L327+I327</f>
        <v>0</v>
      </c>
      <c r="P327" s="155"/>
      <c r="Q327" s="155"/>
      <c r="R327" s="155"/>
      <c r="S327" s="155"/>
      <c r="T327" s="155"/>
      <c r="U327" s="155"/>
      <c r="V327" s="155"/>
      <c r="W327" s="155"/>
      <c r="X327" s="155"/>
      <c r="Y327" s="155"/>
      <c r="Z327" s="155"/>
      <c r="AA327" s="155"/>
      <c r="AB327" s="155"/>
      <c r="AC327" s="155"/>
      <c r="AD327" s="155"/>
      <c r="AE327" s="155"/>
      <c r="AF327" s="155"/>
      <c r="AG327" s="155"/>
      <c r="AH327" s="155"/>
      <c r="AI327" s="155"/>
      <c r="AJ327" s="155"/>
      <c r="AK327" s="155"/>
      <c r="AL327" s="155"/>
      <c r="AM327" s="155"/>
      <c r="AN327" s="155"/>
      <c r="AO327" s="155"/>
      <c r="AP327" s="155"/>
      <c r="AQ327" s="155"/>
      <c r="AR327" s="155"/>
    </row>
    <row r="328" spans="1:44" s="2" customFormat="1" outlineLevel="1">
      <c r="A328" s="160"/>
      <c r="B328" s="61" t="s">
        <v>588</v>
      </c>
      <c r="C328" s="4">
        <v>83638</v>
      </c>
      <c r="D328" s="4" t="s">
        <v>71</v>
      </c>
      <c r="E328" s="52" t="s">
        <v>590</v>
      </c>
      <c r="F328" s="4" t="s">
        <v>69</v>
      </c>
      <c r="G328" s="83">
        <v>1</v>
      </c>
      <c r="H328" s="91"/>
      <c r="I328" s="20">
        <f t="shared" si="60"/>
        <v>0</v>
      </c>
      <c r="J328" s="20">
        <v>0</v>
      </c>
      <c r="K328" s="93"/>
      <c r="L328" s="21">
        <f t="shared" si="61"/>
        <v>0</v>
      </c>
      <c r="M328" s="21">
        <v>0</v>
      </c>
      <c r="N328" s="87">
        <v>0</v>
      </c>
      <c r="O328" s="183">
        <f>L328+I328</f>
        <v>0</v>
      </c>
      <c r="P328" s="155"/>
      <c r="Q328" s="155"/>
      <c r="R328" s="155"/>
      <c r="S328" s="155"/>
      <c r="T328" s="155"/>
      <c r="U328" s="155"/>
      <c r="V328" s="155"/>
      <c r="W328" s="155"/>
      <c r="X328" s="155"/>
      <c r="Y328" s="155"/>
      <c r="Z328" s="155"/>
      <c r="AA328" s="155"/>
      <c r="AB328" s="155"/>
      <c r="AC328" s="155"/>
      <c r="AD328" s="155"/>
      <c r="AE328" s="155"/>
      <c r="AF328" s="155"/>
      <c r="AG328" s="155"/>
      <c r="AH328" s="155"/>
      <c r="AI328" s="155"/>
      <c r="AJ328" s="155"/>
      <c r="AK328" s="155"/>
      <c r="AL328" s="155"/>
      <c r="AM328" s="155"/>
      <c r="AN328" s="155"/>
      <c r="AO328" s="155"/>
      <c r="AP328" s="155"/>
      <c r="AQ328" s="155"/>
      <c r="AR328" s="155"/>
    </row>
    <row r="329" spans="1:44" s="2" customFormat="1" outlineLevel="1">
      <c r="A329" s="160"/>
      <c r="B329" s="122" t="s">
        <v>693</v>
      </c>
      <c r="C329" s="123"/>
      <c r="D329" s="123"/>
      <c r="E329" s="123"/>
      <c r="F329" s="123"/>
      <c r="G329" s="178"/>
      <c r="H329" s="67"/>
      <c r="I329" s="125">
        <f>SUM(I327:I328)</f>
        <v>0</v>
      </c>
      <c r="J329" s="125">
        <v>0</v>
      </c>
      <c r="K329" s="125"/>
      <c r="L329" s="125">
        <f>SUM(L327:L328)</f>
        <v>0</v>
      </c>
      <c r="M329" s="125">
        <f>SUM(M327:M328)</f>
        <v>0</v>
      </c>
      <c r="N329" s="125">
        <f>SUM(N327:N328)</f>
        <v>0</v>
      </c>
      <c r="O329" s="124">
        <f>SUM(O327:O328)</f>
        <v>0</v>
      </c>
      <c r="P329" s="155"/>
      <c r="Q329" s="155"/>
      <c r="R329" s="155"/>
      <c r="S329" s="155"/>
      <c r="T329" s="155"/>
      <c r="U329" s="155"/>
      <c r="V329" s="155"/>
      <c r="W329" s="155"/>
      <c r="X329" s="155"/>
      <c r="Y329" s="155"/>
      <c r="Z329" s="155"/>
      <c r="AA329" s="155"/>
      <c r="AB329" s="155"/>
      <c r="AC329" s="155"/>
      <c r="AD329" s="155"/>
      <c r="AE329" s="155"/>
      <c r="AF329" s="155"/>
      <c r="AG329" s="155"/>
      <c r="AH329" s="155"/>
      <c r="AI329" s="155"/>
      <c r="AJ329" s="155"/>
      <c r="AK329" s="155"/>
      <c r="AL329" s="155"/>
      <c r="AM329" s="155"/>
      <c r="AN329" s="155"/>
      <c r="AO329" s="155"/>
      <c r="AP329" s="155"/>
      <c r="AQ329" s="155"/>
      <c r="AR329" s="155"/>
    </row>
    <row r="330" spans="1:44" s="2" customFormat="1" outlineLevel="1">
      <c r="A330" s="160"/>
      <c r="B330" s="122"/>
      <c r="C330" s="123"/>
      <c r="D330" s="123"/>
      <c r="E330" s="123"/>
      <c r="F330" s="123"/>
      <c r="G330" s="178"/>
      <c r="H330" s="67"/>
      <c r="I330" s="125">
        <f>I329+I326</f>
        <v>0</v>
      </c>
      <c r="J330" s="125"/>
      <c r="K330" s="125"/>
      <c r="L330" s="125">
        <f>L329+L326</f>
        <v>0</v>
      </c>
      <c r="M330" s="125">
        <f>M329+M326</f>
        <v>0</v>
      </c>
      <c r="N330" s="125">
        <f>N329+N326</f>
        <v>0</v>
      </c>
      <c r="O330" s="124">
        <f>O329+O326</f>
        <v>0</v>
      </c>
      <c r="P330" s="155"/>
      <c r="Q330" s="155"/>
      <c r="R330" s="155"/>
      <c r="S330" s="155"/>
      <c r="T330" s="155"/>
      <c r="U330" s="155"/>
      <c r="V330" s="155"/>
      <c r="W330" s="155"/>
      <c r="X330" s="155"/>
      <c r="Y330" s="155"/>
      <c r="Z330" s="155"/>
      <c r="AA330" s="155"/>
      <c r="AB330" s="155"/>
      <c r="AC330" s="155"/>
      <c r="AD330" s="155"/>
      <c r="AE330" s="155"/>
      <c r="AF330" s="155"/>
      <c r="AG330" s="155"/>
      <c r="AH330" s="155"/>
      <c r="AI330" s="155"/>
      <c r="AJ330" s="155"/>
      <c r="AK330" s="155"/>
      <c r="AL330" s="155"/>
      <c r="AM330" s="155"/>
      <c r="AN330" s="155"/>
      <c r="AO330" s="155"/>
      <c r="AP330" s="155"/>
      <c r="AQ330" s="155"/>
      <c r="AR330" s="155"/>
    </row>
    <row r="331" spans="1:44" s="2" customFormat="1">
      <c r="A331" s="160"/>
      <c r="B331" s="64">
        <v>24</v>
      </c>
      <c r="C331" s="65"/>
      <c r="D331" s="65"/>
      <c r="E331" s="7" t="s">
        <v>21</v>
      </c>
      <c r="F331" s="7"/>
      <c r="G331" s="72"/>
      <c r="H331" s="67"/>
      <c r="I331" s="67"/>
      <c r="J331" s="67"/>
      <c r="K331" s="68"/>
      <c r="L331" s="68"/>
      <c r="M331" s="68"/>
      <c r="N331" s="89"/>
      <c r="O331" s="69">
        <v>0</v>
      </c>
      <c r="P331" s="155"/>
      <c r="Q331" s="155"/>
      <c r="R331" s="155"/>
      <c r="S331" s="155"/>
      <c r="T331" s="155"/>
      <c r="U331" s="155"/>
      <c r="V331" s="155"/>
      <c r="W331" s="155"/>
      <c r="X331" s="155"/>
      <c r="Y331" s="155"/>
      <c r="Z331" s="155"/>
      <c r="AA331" s="155"/>
      <c r="AB331" s="155"/>
      <c r="AC331" s="155"/>
      <c r="AD331" s="155"/>
      <c r="AE331" s="155"/>
      <c r="AF331" s="155"/>
      <c r="AG331" s="155"/>
      <c r="AH331" s="155"/>
      <c r="AI331" s="155"/>
      <c r="AJ331" s="155"/>
      <c r="AK331" s="155"/>
      <c r="AL331" s="155"/>
      <c r="AM331" s="155"/>
      <c r="AN331" s="155"/>
      <c r="AO331" s="155"/>
      <c r="AP331" s="155"/>
      <c r="AQ331" s="155"/>
      <c r="AR331" s="155"/>
    </row>
    <row r="332" spans="1:44" s="2" customFormat="1" outlineLevel="1">
      <c r="A332" s="160"/>
      <c r="B332" s="61" t="s">
        <v>116</v>
      </c>
      <c r="C332" s="4">
        <v>9537</v>
      </c>
      <c r="D332" s="4" t="s">
        <v>71</v>
      </c>
      <c r="E332" s="47" t="s">
        <v>22</v>
      </c>
      <c r="F332" s="4" t="s">
        <v>72</v>
      </c>
      <c r="G332" s="83">
        <v>195.96059999999997</v>
      </c>
      <c r="H332" s="91"/>
      <c r="I332" s="20">
        <f>H332*G332</f>
        <v>0</v>
      </c>
      <c r="J332" s="20">
        <v>0</v>
      </c>
      <c r="K332" s="93"/>
      <c r="L332" s="21">
        <f>G332*K332</f>
        <v>0</v>
      </c>
      <c r="M332" s="21">
        <v>0</v>
      </c>
      <c r="N332" s="87">
        <v>0</v>
      </c>
      <c r="O332" s="183">
        <f>L332+I332</f>
        <v>0</v>
      </c>
      <c r="P332" s="155"/>
      <c r="Q332" s="155"/>
      <c r="R332" s="155"/>
      <c r="S332" s="155"/>
      <c r="T332" s="155"/>
      <c r="U332" s="155"/>
      <c r="V332" s="155"/>
      <c r="W332" s="155"/>
      <c r="X332" s="155"/>
      <c r="Y332" s="155"/>
      <c r="Z332" s="155"/>
      <c r="AA332" s="155"/>
      <c r="AB332" s="155"/>
      <c r="AC332" s="155"/>
      <c r="AD332" s="155"/>
      <c r="AE332" s="155"/>
      <c r="AF332" s="155"/>
      <c r="AG332" s="155"/>
      <c r="AH332" s="155"/>
      <c r="AI332" s="155"/>
      <c r="AJ332" s="155"/>
      <c r="AK332" s="155"/>
      <c r="AL332" s="155"/>
      <c r="AM332" s="155"/>
      <c r="AN332" s="155"/>
      <c r="AO332" s="155"/>
      <c r="AP332" s="155"/>
      <c r="AQ332" s="155"/>
      <c r="AR332" s="155"/>
    </row>
    <row r="333" spans="1:44" outlineLevel="1">
      <c r="A333" s="160"/>
      <c r="B333" s="122" t="s">
        <v>693</v>
      </c>
      <c r="C333" s="123"/>
      <c r="D333" s="123"/>
      <c r="E333" s="123"/>
      <c r="F333" s="123"/>
      <c r="G333" s="178"/>
      <c r="H333" s="125"/>
      <c r="I333" s="125">
        <f>SUM(I332)</f>
        <v>0</v>
      </c>
      <c r="J333" s="125">
        <v>0</v>
      </c>
      <c r="K333" s="125"/>
      <c r="L333" s="125">
        <f>SUM(L332)</f>
        <v>0</v>
      </c>
      <c r="M333" s="125">
        <f>SUM(M332)</f>
        <v>0</v>
      </c>
      <c r="N333" s="125">
        <f>SUM(N332)</f>
        <v>0</v>
      </c>
      <c r="O333" s="124">
        <f>SUM(O332)</f>
        <v>0</v>
      </c>
    </row>
    <row r="334" spans="1:44" ht="13.5" thickBot="1">
      <c r="A334" s="160"/>
      <c r="B334" s="63"/>
      <c r="C334" s="28"/>
      <c r="D334" s="28"/>
      <c r="E334" s="27"/>
      <c r="F334" s="28"/>
      <c r="G334" s="29"/>
      <c r="H334" s="41"/>
      <c r="I334" s="41"/>
      <c r="J334" s="41"/>
      <c r="K334" s="42"/>
      <c r="L334" s="42"/>
      <c r="M334" s="42"/>
      <c r="N334" s="42"/>
      <c r="O334" s="56"/>
    </row>
    <row r="335" spans="1:44" ht="26.25" customHeight="1" thickBot="1">
      <c r="A335" s="160"/>
      <c r="B335" s="411" t="s">
        <v>698</v>
      </c>
      <c r="C335" s="412"/>
      <c r="D335" s="412"/>
      <c r="E335" s="412"/>
      <c r="F335" s="412"/>
      <c r="G335" s="154"/>
      <c r="H335" s="138"/>
      <c r="I335" s="139">
        <f>I333+I330+I316+I303+I297+I265+I205+I182+I163+I127+I121++I110+I102+I81+I71+I68+I25</f>
        <v>0</v>
      </c>
      <c r="J335" s="139"/>
      <c r="K335" s="139"/>
      <c r="L335" s="139">
        <f>L333+L330+L316+L303+L297+L265+L205+L182+L163+L127+L121++L110+L102+L81+L71+L68+L25</f>
        <v>0</v>
      </c>
      <c r="M335" s="139">
        <f>M333+M330+M316+M303+M297+M265+M205+M182+M163+M127+M121++M110+M102+M81+M71+M68+M25</f>
        <v>0</v>
      </c>
      <c r="N335" s="139">
        <f>N333+N330+N316+N303+N297+N265+N205+N182+N163+N127+N121++N110+N102+N81+N71+N68+N25</f>
        <v>0</v>
      </c>
      <c r="O335" s="139">
        <f>O333+O330+O316+O303+O297+O265+O205+O182+O163+O127+O121++O110+O102+O81+O71+O68+O25</f>
        <v>0</v>
      </c>
    </row>
    <row r="336" spans="1:44" s="155" customFormat="1">
      <c r="A336" s="158"/>
      <c r="B336" s="209"/>
      <c r="C336" s="210"/>
      <c r="D336" s="210"/>
      <c r="E336" s="240"/>
      <c r="F336" s="241"/>
      <c r="G336" s="242"/>
      <c r="H336" s="243"/>
      <c r="I336" s="243"/>
      <c r="J336" s="243"/>
      <c r="K336" s="244"/>
      <c r="L336" s="244"/>
      <c r="M336" s="244"/>
      <c r="N336" s="244"/>
      <c r="O336" s="245"/>
    </row>
    <row r="337" spans="1:15" s="155" customFormat="1" ht="13.5" thickBot="1">
      <c r="A337" s="158"/>
      <c r="B337" s="252"/>
      <c r="C337" s="253"/>
      <c r="D337" s="253"/>
      <c r="E337" s="246"/>
      <c r="F337" s="247"/>
      <c r="G337" s="248"/>
      <c r="H337" s="249"/>
      <c r="I337" s="249"/>
      <c r="J337" s="249"/>
      <c r="K337" s="250"/>
      <c r="L337" s="250"/>
      <c r="M337" s="250"/>
      <c r="N337" s="250"/>
      <c r="O337" s="251"/>
    </row>
    <row r="338" spans="1:15" s="155" customFormat="1" ht="13.5" thickBot="1">
      <c r="A338" s="158"/>
      <c r="B338" s="413" t="s">
        <v>713</v>
      </c>
      <c r="C338" s="414"/>
      <c r="D338" s="414"/>
      <c r="E338" s="414"/>
      <c r="F338" s="414"/>
      <c r="G338" s="414"/>
      <c r="H338" s="414"/>
      <c r="I338" s="414"/>
      <c r="J338" s="414"/>
      <c r="K338" s="414"/>
      <c r="L338" s="414"/>
      <c r="M338" s="414"/>
      <c r="N338" s="414"/>
      <c r="O338" s="415"/>
    </row>
    <row r="339" spans="1:15" s="155" customFormat="1" ht="26.25" thickBot="1">
      <c r="A339" s="158"/>
      <c r="B339" s="153" t="s">
        <v>62</v>
      </c>
      <c r="C339" s="185" t="s">
        <v>63</v>
      </c>
      <c r="D339" s="185" t="s">
        <v>64</v>
      </c>
      <c r="E339" s="185" t="s">
        <v>65</v>
      </c>
      <c r="F339" s="185" t="s">
        <v>66</v>
      </c>
      <c r="G339" s="186" t="s">
        <v>67</v>
      </c>
      <c r="H339" s="187" t="s">
        <v>685</v>
      </c>
      <c r="I339" s="187" t="s">
        <v>686</v>
      </c>
      <c r="J339" s="187" t="s">
        <v>687</v>
      </c>
      <c r="K339" s="187" t="s">
        <v>685</v>
      </c>
      <c r="L339" s="188" t="s">
        <v>686</v>
      </c>
      <c r="M339" s="188" t="s">
        <v>688</v>
      </c>
      <c r="N339" s="188" t="s">
        <v>690</v>
      </c>
      <c r="O339" s="189" t="s">
        <v>68</v>
      </c>
    </row>
    <row r="340" spans="1:15" s="155" customFormat="1" ht="15" customHeight="1" thickBot="1">
      <c r="A340" s="158"/>
      <c r="B340" s="416" t="s">
        <v>699</v>
      </c>
      <c r="C340" s="417"/>
      <c r="D340" s="417"/>
      <c r="E340" s="417"/>
      <c r="F340" s="417"/>
      <c r="G340" s="417"/>
      <c r="H340" s="417"/>
      <c r="I340" s="417"/>
      <c r="J340" s="417"/>
      <c r="K340" s="417"/>
      <c r="L340" s="417"/>
      <c r="M340" s="417"/>
      <c r="N340" s="417"/>
      <c r="O340" s="418"/>
    </row>
    <row r="341" spans="1:15" s="155" customFormat="1">
      <c r="A341" s="158"/>
      <c r="B341" s="199" t="s">
        <v>700</v>
      </c>
      <c r="C341" s="200">
        <f>C351</f>
        <v>88485</v>
      </c>
      <c r="D341" s="200" t="str">
        <f>D351</f>
        <v>SINAPI</v>
      </c>
      <c r="E341" s="203" t="str">
        <f>E351</f>
        <v>Aplicação de fundo selador em paredes internas/externas uma demão</v>
      </c>
      <c r="F341" s="204" t="str">
        <f>F351</f>
        <v>m²</v>
      </c>
      <c r="G341" s="205">
        <f>G105+G106</f>
        <v>2754.23</v>
      </c>
      <c r="H341" s="256"/>
      <c r="I341" s="256">
        <f>G341*H341</f>
        <v>0</v>
      </c>
      <c r="J341" s="256"/>
      <c r="K341" s="256"/>
      <c r="L341" s="256">
        <f>K341*G341</f>
        <v>0</v>
      </c>
      <c r="M341" s="256"/>
      <c r="N341" s="256"/>
      <c r="O341" s="257">
        <f>L341+I341</f>
        <v>0</v>
      </c>
    </row>
    <row r="342" spans="1:15" s="155" customFormat="1" ht="38.25">
      <c r="A342" s="158"/>
      <c r="B342" s="148" t="s">
        <v>703</v>
      </c>
      <c r="C342" s="147">
        <v>92996</v>
      </c>
      <c r="D342" s="147" t="s">
        <v>71</v>
      </c>
      <c r="E342" s="5" t="s">
        <v>704</v>
      </c>
      <c r="F342" s="216" t="s">
        <v>76</v>
      </c>
      <c r="G342" s="217">
        <v>159.80000000000001</v>
      </c>
      <c r="H342" s="226"/>
      <c r="I342" s="227">
        <f>H342*G342</f>
        <v>0</v>
      </c>
      <c r="J342" s="228"/>
      <c r="K342" s="229"/>
      <c r="L342" s="227">
        <f>K342*G342</f>
        <v>0</v>
      </c>
      <c r="M342" s="230"/>
      <c r="N342" s="230"/>
      <c r="O342" s="231">
        <f>L342+I342</f>
        <v>0</v>
      </c>
    </row>
    <row r="343" spans="1:15" s="155" customFormat="1" ht="38.25">
      <c r="A343" s="158"/>
      <c r="B343" s="148" t="s">
        <v>706</v>
      </c>
      <c r="C343" s="147">
        <v>92992</v>
      </c>
      <c r="D343" s="147" t="s">
        <v>71</v>
      </c>
      <c r="E343" s="5" t="s">
        <v>705</v>
      </c>
      <c r="F343" s="216" t="s">
        <v>76</v>
      </c>
      <c r="G343" s="217">
        <v>40</v>
      </c>
      <c r="H343" s="226"/>
      <c r="I343" s="227">
        <f t="shared" ref="I343:I345" si="63">H343*G343</f>
        <v>0</v>
      </c>
      <c r="J343" s="228"/>
      <c r="K343" s="229"/>
      <c r="L343" s="227">
        <f t="shared" ref="L343:L345" si="64">K343*G343</f>
        <v>0</v>
      </c>
      <c r="M343" s="230"/>
      <c r="N343" s="230"/>
      <c r="O343" s="231">
        <f t="shared" ref="O343:O345" si="65">L343+I343</f>
        <v>0</v>
      </c>
    </row>
    <row r="344" spans="1:15" s="155" customFormat="1" ht="25.5">
      <c r="A344" s="158"/>
      <c r="B344" s="148" t="s">
        <v>707</v>
      </c>
      <c r="C344" s="147">
        <v>113020</v>
      </c>
      <c r="D344" s="147" t="s">
        <v>591</v>
      </c>
      <c r="E344" s="5" t="s">
        <v>715</v>
      </c>
      <c r="F344" s="216" t="s">
        <v>72</v>
      </c>
      <c r="G344" s="217">
        <f>31.53+22.26+31.36</f>
        <v>85.15</v>
      </c>
      <c r="H344" s="226"/>
      <c r="I344" s="227">
        <f t="shared" si="63"/>
        <v>0</v>
      </c>
      <c r="J344" s="228"/>
      <c r="K344" s="229"/>
      <c r="L344" s="227">
        <f t="shared" si="64"/>
        <v>0</v>
      </c>
      <c r="M344" s="230"/>
      <c r="N344" s="230"/>
      <c r="O344" s="231">
        <f t="shared" si="65"/>
        <v>0</v>
      </c>
    </row>
    <row r="345" spans="1:15" s="155" customFormat="1" ht="42.75" customHeight="1">
      <c r="A345" s="158"/>
      <c r="B345" s="148" t="s">
        <v>712</v>
      </c>
      <c r="C345" s="147">
        <v>72119</v>
      </c>
      <c r="D345" s="147" t="s">
        <v>71</v>
      </c>
      <c r="E345" s="5" t="s">
        <v>716</v>
      </c>
      <c r="F345" s="216" t="s">
        <v>72</v>
      </c>
      <c r="G345" s="217">
        <f>G344</f>
        <v>85.15</v>
      </c>
      <c r="H345" s="226"/>
      <c r="I345" s="227">
        <f t="shared" si="63"/>
        <v>0</v>
      </c>
      <c r="J345" s="228"/>
      <c r="K345" s="229"/>
      <c r="L345" s="227">
        <f t="shared" si="64"/>
        <v>0</v>
      </c>
      <c r="M345" s="230"/>
      <c r="N345" s="230"/>
      <c r="O345" s="231">
        <f t="shared" si="65"/>
        <v>0</v>
      </c>
    </row>
    <row r="346" spans="1:15" s="155" customFormat="1">
      <c r="A346" s="158"/>
      <c r="B346" s="190"/>
      <c r="C346" s="191"/>
      <c r="D346" s="191"/>
      <c r="E346" s="192"/>
      <c r="F346" s="147"/>
      <c r="G346" s="193"/>
      <c r="H346" s="193"/>
      <c r="I346" s="193"/>
      <c r="J346" s="193"/>
      <c r="K346" s="193"/>
      <c r="L346" s="193"/>
      <c r="M346" s="193"/>
      <c r="N346" s="193"/>
      <c r="O346" s="255"/>
    </row>
    <row r="347" spans="1:15" s="155" customFormat="1" ht="13.5" thickBot="1">
      <c r="A347" s="158"/>
      <c r="B347" s="194"/>
      <c r="C347" s="195"/>
      <c r="D347" s="195"/>
      <c r="E347" s="196"/>
      <c r="F347" s="197"/>
      <c r="G347" s="198"/>
      <c r="H347" s="198"/>
      <c r="I347" s="198"/>
      <c r="J347" s="198"/>
      <c r="K347" s="197"/>
      <c r="L347" s="197"/>
      <c r="M347" s="197"/>
      <c r="N347" s="197"/>
      <c r="O347" s="206"/>
    </row>
    <row r="348" spans="1:15" s="155" customFormat="1" ht="13.5" thickBot="1">
      <c r="A348" s="158"/>
      <c r="B348" s="406" t="s">
        <v>693</v>
      </c>
      <c r="C348" s="407"/>
      <c r="D348" s="407"/>
      <c r="E348" s="407"/>
      <c r="F348" s="407"/>
      <c r="G348" s="407"/>
      <c r="H348" s="408"/>
      <c r="I348" s="254">
        <f>SUM(I341:I347)</f>
        <v>0</v>
      </c>
      <c r="J348" s="254">
        <f>SUM(J341:J347)</f>
        <v>0</v>
      </c>
      <c r="K348" s="254"/>
      <c r="L348" s="254">
        <f>SUM(L341:L347)</f>
        <v>0</v>
      </c>
      <c r="M348" s="254">
        <f>SUM(M341:M347)</f>
        <v>0</v>
      </c>
      <c r="N348" s="254">
        <f>SUM(N341:N347)</f>
        <v>0</v>
      </c>
      <c r="O348" s="402">
        <f>SUM(O341:O347)</f>
        <v>0</v>
      </c>
    </row>
    <row r="349" spans="1:15" s="155" customFormat="1" ht="13.5" thickBot="1">
      <c r="A349" s="158"/>
      <c r="B349" s="419" t="s">
        <v>714</v>
      </c>
      <c r="C349" s="420"/>
      <c r="D349" s="420"/>
      <c r="E349" s="420"/>
      <c r="F349" s="420"/>
      <c r="G349" s="420"/>
      <c r="H349" s="420"/>
      <c r="I349" s="420"/>
      <c r="J349" s="420"/>
      <c r="K349" s="420"/>
      <c r="L349" s="420"/>
      <c r="M349" s="420"/>
      <c r="N349" s="420"/>
      <c r="O349" s="421"/>
    </row>
    <row r="350" spans="1:15" s="155" customFormat="1">
      <c r="A350" s="158"/>
      <c r="B350" s="199" t="s">
        <v>700</v>
      </c>
      <c r="C350" s="200">
        <f>C105</f>
        <v>88489</v>
      </c>
      <c r="D350" s="200" t="str">
        <f t="shared" ref="D350:K350" si="66">D105</f>
        <v>SINAPI</v>
      </c>
      <c r="E350" s="202" t="s">
        <v>701</v>
      </c>
      <c r="F350" s="200" t="str">
        <f t="shared" si="66"/>
        <v>m²</v>
      </c>
      <c r="G350" s="200">
        <f>110.5+35.36+172.19+85.06</f>
        <v>403.11</v>
      </c>
      <c r="H350" s="220"/>
      <c r="I350" s="221">
        <f>H350*G350</f>
        <v>0</v>
      </c>
      <c r="J350" s="221"/>
      <c r="K350" s="220"/>
      <c r="L350" s="221">
        <f>K350*G350</f>
        <v>0</v>
      </c>
      <c r="M350" s="221"/>
      <c r="N350" s="221"/>
      <c r="O350" s="222">
        <f>L350+I350</f>
        <v>0</v>
      </c>
    </row>
    <row r="351" spans="1:15" s="155" customFormat="1">
      <c r="A351" s="158"/>
      <c r="B351" s="190" t="s">
        <v>703</v>
      </c>
      <c r="C351" s="191">
        <v>88485</v>
      </c>
      <c r="D351" s="191" t="s">
        <v>71</v>
      </c>
      <c r="E351" s="201" t="s">
        <v>702</v>
      </c>
      <c r="F351" s="191" t="s">
        <v>72</v>
      </c>
      <c r="G351" s="191">
        <f>G350</f>
        <v>403.11</v>
      </c>
      <c r="H351" s="223"/>
      <c r="I351" s="224">
        <f>H351*G351</f>
        <v>0</v>
      </c>
      <c r="J351" s="224"/>
      <c r="K351" s="223"/>
      <c r="L351" s="224">
        <f>K351*G351</f>
        <v>0</v>
      </c>
      <c r="M351" s="224"/>
      <c r="N351" s="224"/>
      <c r="O351" s="225">
        <f>L351+I351</f>
        <v>0</v>
      </c>
    </row>
    <row r="352" spans="1:15" s="155" customFormat="1">
      <c r="A352" s="158"/>
      <c r="B352" s="148"/>
      <c r="C352" s="147"/>
      <c r="D352" s="147"/>
      <c r="E352" s="5"/>
      <c r="F352" s="216"/>
      <c r="G352" s="217"/>
      <c r="H352" s="226"/>
      <c r="I352" s="227">
        <f>H352*G352</f>
        <v>0</v>
      </c>
      <c r="J352" s="228"/>
      <c r="K352" s="229"/>
      <c r="L352" s="227">
        <f>K352*G352</f>
        <v>0</v>
      </c>
      <c r="M352" s="230"/>
      <c r="N352" s="230"/>
      <c r="O352" s="231">
        <f>L352+I352</f>
        <v>0</v>
      </c>
    </row>
    <row r="353" spans="1:15" s="155" customFormat="1">
      <c r="A353" s="158"/>
      <c r="B353" s="215"/>
      <c r="C353" s="214"/>
      <c r="D353" s="214"/>
      <c r="E353" s="213"/>
      <c r="F353" s="218"/>
      <c r="G353" s="219"/>
      <c r="H353" s="232"/>
      <c r="I353" s="227">
        <f t="shared" ref="I353:I356" si="67">H353*G353</f>
        <v>0</v>
      </c>
      <c r="J353" s="233"/>
      <c r="K353" s="234"/>
      <c r="L353" s="227">
        <f t="shared" ref="L353:L356" si="68">K353*G353</f>
        <v>0</v>
      </c>
      <c r="M353" s="235"/>
      <c r="N353" s="235"/>
      <c r="O353" s="231">
        <f t="shared" ref="O353:O356" si="69">L353+I353</f>
        <v>0</v>
      </c>
    </row>
    <row r="354" spans="1:15" s="155" customFormat="1">
      <c r="A354" s="158"/>
      <c r="B354" s="211"/>
      <c r="C354" s="212"/>
      <c r="D354" s="212"/>
      <c r="E354" s="213"/>
      <c r="F354" s="218"/>
      <c r="G354" s="219"/>
      <c r="H354" s="233"/>
      <c r="I354" s="227">
        <f t="shared" si="67"/>
        <v>0</v>
      </c>
      <c r="J354" s="233"/>
      <c r="K354" s="235"/>
      <c r="L354" s="227">
        <f t="shared" si="68"/>
        <v>0</v>
      </c>
      <c r="M354" s="235"/>
      <c r="N354" s="235"/>
      <c r="O354" s="231">
        <f t="shared" si="69"/>
        <v>0</v>
      </c>
    </row>
    <row r="355" spans="1:15" s="155" customFormat="1">
      <c r="A355" s="158"/>
      <c r="B355" s="211"/>
      <c r="C355" s="212"/>
      <c r="D355" s="212"/>
      <c r="E355" s="213"/>
      <c r="F355" s="218"/>
      <c r="G355" s="219"/>
      <c r="H355" s="233"/>
      <c r="I355" s="227">
        <f t="shared" si="67"/>
        <v>0</v>
      </c>
      <c r="J355" s="233"/>
      <c r="K355" s="235"/>
      <c r="L355" s="227">
        <f t="shared" si="68"/>
        <v>0</v>
      </c>
      <c r="M355" s="235"/>
      <c r="N355" s="235"/>
      <c r="O355" s="231">
        <f t="shared" si="69"/>
        <v>0</v>
      </c>
    </row>
    <row r="356" spans="1:15" s="155" customFormat="1" ht="13.5" thickBot="1">
      <c r="A356" s="158"/>
      <c r="B356" s="211"/>
      <c r="C356" s="212"/>
      <c r="D356" s="212"/>
      <c r="E356" s="213"/>
      <c r="F356" s="218"/>
      <c r="G356" s="219"/>
      <c r="H356" s="233"/>
      <c r="I356" s="236">
        <f t="shared" si="67"/>
        <v>0</v>
      </c>
      <c r="J356" s="233"/>
      <c r="K356" s="235"/>
      <c r="L356" s="236">
        <f t="shared" si="68"/>
        <v>0</v>
      </c>
      <c r="M356" s="235"/>
      <c r="N356" s="235"/>
      <c r="O356" s="237">
        <f t="shared" si="69"/>
        <v>0</v>
      </c>
    </row>
    <row r="357" spans="1:15" s="155" customFormat="1" ht="15" customHeight="1" thickBot="1">
      <c r="A357" s="158"/>
      <c r="B357" s="403" t="s">
        <v>693</v>
      </c>
      <c r="C357" s="404"/>
      <c r="D357" s="404"/>
      <c r="E357" s="404"/>
      <c r="F357" s="404"/>
      <c r="G357" s="404"/>
      <c r="H357" s="405"/>
      <c r="I357" s="238">
        <f>SUM(I350:I356)</f>
        <v>0</v>
      </c>
      <c r="J357" s="238">
        <f>SUM(J350:J356)</f>
        <v>0</v>
      </c>
      <c r="K357" s="238"/>
      <c r="L357" s="238">
        <f t="shared" ref="L357:O357" si="70">SUM(L350:L356)</f>
        <v>0</v>
      </c>
      <c r="M357" s="238">
        <f t="shared" ref="M357" si="71">SUM(M350:M356)</f>
        <v>0</v>
      </c>
      <c r="N357" s="238">
        <f t="shared" ref="N357" si="72">SUM(N350:N356)</f>
        <v>0</v>
      </c>
      <c r="O357" s="239">
        <f t="shared" si="70"/>
        <v>0</v>
      </c>
    </row>
    <row r="358" spans="1:15" s="155" customFormat="1">
      <c r="A358" s="158"/>
      <c r="B358" s="209"/>
      <c r="C358" s="210"/>
      <c r="D358" s="210"/>
      <c r="E358" s="240"/>
      <c r="F358" s="241"/>
      <c r="G358" s="242"/>
      <c r="H358" s="243"/>
      <c r="I358" s="243"/>
      <c r="J358" s="243"/>
      <c r="K358" s="244"/>
      <c r="L358" s="244"/>
      <c r="M358" s="244"/>
      <c r="N358" s="244"/>
      <c r="O358" s="245"/>
    </row>
    <row r="359" spans="1:15" s="155" customFormat="1" ht="13.5" thickBot="1">
      <c r="A359" s="158"/>
      <c r="B359" s="252"/>
      <c r="C359" s="253"/>
      <c r="D359" s="253"/>
      <c r="E359" s="246"/>
      <c r="F359" s="247"/>
      <c r="G359" s="248"/>
      <c r="H359" s="249"/>
      <c r="I359" s="249"/>
      <c r="J359" s="249"/>
      <c r="K359" s="250"/>
      <c r="L359" s="250"/>
      <c r="M359" s="250"/>
      <c r="N359" s="250"/>
      <c r="O359" s="251"/>
    </row>
    <row r="360" spans="1:15" s="155" customFormat="1" ht="13.5" thickBot="1">
      <c r="A360" s="158"/>
      <c r="B360" s="403" t="s">
        <v>708</v>
      </c>
      <c r="C360" s="404"/>
      <c r="D360" s="404"/>
      <c r="E360" s="404"/>
      <c r="F360" s="404"/>
      <c r="G360" s="404"/>
      <c r="H360" s="405"/>
      <c r="I360" s="238">
        <f>I357+I348+I335</f>
        <v>0</v>
      </c>
      <c r="J360" s="238">
        <f>J357+J348+J335</f>
        <v>0</v>
      </c>
      <c r="K360" s="238"/>
      <c r="L360" s="238">
        <f>L357+L348+L335</f>
        <v>0</v>
      </c>
      <c r="M360" s="238">
        <f>M357+M348+M335</f>
        <v>0</v>
      </c>
      <c r="N360" s="238">
        <f>N357+N348+N335</f>
        <v>0</v>
      </c>
      <c r="O360" s="239">
        <f>O357+O348+O335</f>
        <v>0</v>
      </c>
    </row>
    <row r="361" spans="1:15" s="155" customFormat="1">
      <c r="A361" s="158"/>
      <c r="B361" s="161"/>
      <c r="C361" s="161"/>
      <c r="D361" s="161"/>
      <c r="E361" s="162"/>
      <c r="F361" s="158"/>
      <c r="G361" s="163"/>
      <c r="H361" s="164"/>
      <c r="I361" s="164"/>
      <c r="J361" s="164"/>
    </row>
    <row r="362" spans="1:15" s="155" customFormat="1">
      <c r="A362" s="158"/>
      <c r="B362" s="161"/>
      <c r="C362" s="161"/>
      <c r="D362" s="161"/>
      <c r="E362" s="162"/>
      <c r="F362" s="158"/>
      <c r="G362" s="163"/>
      <c r="H362" s="164"/>
      <c r="I362" s="164"/>
      <c r="J362" s="164"/>
    </row>
    <row r="363" spans="1:15" s="155" customFormat="1">
      <c r="A363" s="158"/>
      <c r="B363" s="161"/>
      <c r="C363" s="161"/>
      <c r="D363" s="161"/>
      <c r="E363" s="162"/>
      <c r="F363" s="158"/>
      <c r="G363" s="163"/>
      <c r="H363" s="164"/>
      <c r="I363" s="164"/>
      <c r="J363" s="164"/>
    </row>
    <row r="364" spans="1:15" s="155" customFormat="1">
      <c r="A364" s="158"/>
      <c r="B364" s="161"/>
      <c r="C364" s="161"/>
      <c r="D364" s="161"/>
      <c r="E364" s="162"/>
      <c r="F364" s="158"/>
      <c r="G364" s="163"/>
      <c r="H364" s="164"/>
      <c r="I364" s="164"/>
      <c r="J364" s="164"/>
    </row>
    <row r="365" spans="1:15" s="155" customFormat="1">
      <c r="A365" s="158"/>
      <c r="B365" s="161"/>
      <c r="C365" s="161"/>
      <c r="D365" s="161"/>
      <c r="E365" s="162"/>
      <c r="F365" s="158"/>
      <c r="G365" s="163"/>
      <c r="H365" s="164"/>
      <c r="I365" s="164"/>
      <c r="J365" s="164"/>
    </row>
    <row r="366" spans="1:15" s="155" customFormat="1">
      <c r="A366" s="158"/>
      <c r="B366" s="161"/>
      <c r="C366" s="161"/>
      <c r="D366" s="161"/>
      <c r="E366" s="162"/>
      <c r="F366" s="158"/>
      <c r="G366" s="163"/>
      <c r="H366" s="164"/>
      <c r="I366" s="164"/>
      <c r="J366" s="164"/>
    </row>
    <row r="367" spans="1:15" s="155" customFormat="1">
      <c r="A367" s="158"/>
      <c r="B367" s="161"/>
      <c r="C367" s="161"/>
      <c r="D367" s="161"/>
      <c r="E367" s="162"/>
      <c r="F367" s="158"/>
      <c r="G367" s="163"/>
      <c r="H367" s="164"/>
      <c r="I367" s="164"/>
      <c r="J367" s="164"/>
    </row>
    <row r="368" spans="1:15" s="155" customFormat="1">
      <c r="A368" s="158"/>
      <c r="B368" s="161"/>
      <c r="C368" s="161"/>
      <c r="D368" s="161"/>
      <c r="E368" s="162"/>
      <c r="F368" s="158"/>
      <c r="G368" s="163"/>
      <c r="H368" s="164"/>
      <c r="I368" s="164"/>
      <c r="J368" s="164"/>
    </row>
    <row r="369" spans="1:10" s="155" customFormat="1">
      <c r="A369" s="158"/>
      <c r="B369" s="161"/>
      <c r="C369" s="161"/>
      <c r="D369" s="161"/>
      <c r="E369" s="162"/>
      <c r="F369" s="158"/>
      <c r="G369" s="163"/>
      <c r="H369" s="164"/>
      <c r="I369" s="164"/>
      <c r="J369" s="164"/>
    </row>
    <row r="370" spans="1:10" s="155" customFormat="1">
      <c r="A370" s="158"/>
      <c r="B370" s="161"/>
      <c r="C370" s="161"/>
      <c r="D370" s="161"/>
      <c r="E370" s="162"/>
      <c r="F370" s="158"/>
      <c r="G370" s="163"/>
      <c r="H370" s="164"/>
      <c r="I370" s="164"/>
      <c r="J370" s="164"/>
    </row>
    <row r="371" spans="1:10" s="155" customFormat="1">
      <c r="A371" s="158"/>
      <c r="B371" s="161"/>
      <c r="C371" s="161"/>
      <c r="D371" s="161"/>
      <c r="E371" s="162"/>
      <c r="F371" s="158"/>
      <c r="G371" s="163"/>
      <c r="H371" s="164"/>
      <c r="I371" s="164"/>
      <c r="J371" s="164"/>
    </row>
    <row r="372" spans="1:10" s="155" customFormat="1">
      <c r="A372" s="158"/>
      <c r="B372" s="161"/>
      <c r="C372" s="161"/>
      <c r="D372" s="161"/>
      <c r="E372" s="162"/>
      <c r="F372" s="158"/>
      <c r="G372" s="163"/>
      <c r="H372" s="164"/>
      <c r="I372" s="164"/>
      <c r="J372" s="164"/>
    </row>
    <row r="373" spans="1:10" s="155" customFormat="1">
      <c r="A373" s="158"/>
      <c r="B373" s="161"/>
      <c r="C373" s="161"/>
      <c r="D373" s="161"/>
      <c r="E373" s="162"/>
      <c r="F373" s="158"/>
      <c r="G373" s="163"/>
      <c r="H373" s="164"/>
      <c r="I373" s="164"/>
      <c r="J373" s="164"/>
    </row>
    <row r="374" spans="1:10" s="155" customFormat="1">
      <c r="A374" s="158"/>
      <c r="B374" s="161"/>
      <c r="C374" s="161"/>
      <c r="D374" s="161"/>
      <c r="E374" s="162"/>
      <c r="F374" s="158"/>
      <c r="G374" s="163"/>
      <c r="H374" s="164"/>
      <c r="I374" s="164"/>
      <c r="J374" s="164"/>
    </row>
    <row r="375" spans="1:10" s="155" customFormat="1">
      <c r="A375" s="158"/>
      <c r="B375" s="161"/>
      <c r="C375" s="161"/>
      <c r="D375" s="161"/>
      <c r="E375" s="162"/>
      <c r="F375" s="158"/>
      <c r="G375" s="163"/>
      <c r="H375" s="164"/>
      <c r="I375" s="164"/>
      <c r="J375" s="164"/>
    </row>
    <row r="376" spans="1:10" s="155" customFormat="1">
      <c r="A376" s="158"/>
      <c r="B376" s="161"/>
      <c r="C376" s="161"/>
      <c r="D376" s="161"/>
      <c r="E376" s="162"/>
      <c r="F376" s="158"/>
      <c r="G376" s="163"/>
      <c r="H376" s="164"/>
      <c r="I376" s="164"/>
      <c r="J376" s="164"/>
    </row>
    <row r="377" spans="1:10" s="155" customFormat="1">
      <c r="A377" s="158"/>
      <c r="B377" s="161"/>
      <c r="C377" s="161"/>
      <c r="D377" s="161"/>
      <c r="E377" s="162"/>
      <c r="F377" s="158"/>
      <c r="G377" s="163"/>
      <c r="H377" s="164"/>
      <c r="I377" s="164"/>
      <c r="J377" s="164"/>
    </row>
    <row r="378" spans="1:10" s="155" customFormat="1">
      <c r="A378" s="158"/>
      <c r="B378" s="161"/>
      <c r="C378" s="161"/>
      <c r="D378" s="161"/>
      <c r="E378" s="162"/>
      <c r="F378" s="158"/>
      <c r="G378" s="163"/>
      <c r="H378" s="164"/>
      <c r="I378" s="164"/>
      <c r="J378" s="164"/>
    </row>
    <row r="379" spans="1:10" s="155" customFormat="1">
      <c r="A379" s="158"/>
      <c r="B379" s="161"/>
      <c r="C379" s="161"/>
      <c r="D379" s="161"/>
      <c r="E379" s="162"/>
      <c r="F379" s="158"/>
      <c r="G379" s="163"/>
      <c r="H379" s="164"/>
      <c r="I379" s="164"/>
      <c r="J379" s="164"/>
    </row>
    <row r="380" spans="1:10" s="155" customFormat="1">
      <c r="A380" s="158"/>
      <c r="B380" s="161"/>
      <c r="C380" s="161"/>
      <c r="D380" s="161"/>
      <c r="E380" s="162"/>
      <c r="F380" s="158"/>
      <c r="G380" s="163"/>
      <c r="H380" s="164"/>
      <c r="I380" s="164"/>
      <c r="J380" s="164"/>
    </row>
    <row r="381" spans="1:10" s="155" customFormat="1">
      <c r="A381" s="158"/>
      <c r="B381" s="161"/>
      <c r="C381" s="161"/>
      <c r="D381" s="161"/>
      <c r="E381" s="162"/>
      <c r="F381" s="158"/>
      <c r="G381" s="163"/>
      <c r="H381" s="164"/>
      <c r="I381" s="164"/>
      <c r="J381" s="164"/>
    </row>
    <row r="382" spans="1:10" s="155" customFormat="1">
      <c r="A382" s="158"/>
      <c r="B382" s="161"/>
      <c r="C382" s="161"/>
      <c r="D382" s="161"/>
      <c r="E382" s="162"/>
      <c r="F382" s="158"/>
      <c r="G382" s="163"/>
      <c r="H382" s="164"/>
      <c r="I382" s="164"/>
      <c r="J382" s="164"/>
    </row>
    <row r="383" spans="1:10" s="155" customFormat="1">
      <c r="A383" s="158"/>
      <c r="B383" s="161"/>
      <c r="C383" s="161"/>
      <c r="D383" s="161"/>
      <c r="E383" s="162"/>
      <c r="F383" s="158"/>
      <c r="G383" s="163"/>
      <c r="H383" s="164"/>
      <c r="I383" s="164"/>
      <c r="J383" s="164"/>
    </row>
    <row r="384" spans="1:10" s="155" customFormat="1">
      <c r="A384" s="158"/>
      <c r="B384" s="161"/>
      <c r="C384" s="161"/>
      <c r="D384" s="161"/>
      <c r="E384" s="162"/>
      <c r="F384" s="158"/>
      <c r="G384" s="163"/>
      <c r="H384" s="164"/>
      <c r="I384" s="164"/>
      <c r="J384" s="164"/>
    </row>
    <row r="385" spans="1:10" s="155" customFormat="1">
      <c r="A385" s="158"/>
      <c r="B385" s="161"/>
      <c r="C385" s="161"/>
      <c r="D385" s="161"/>
      <c r="E385" s="162"/>
      <c r="F385" s="158"/>
      <c r="G385" s="163"/>
      <c r="H385" s="164"/>
      <c r="I385" s="164"/>
      <c r="J385" s="164"/>
    </row>
  </sheetData>
  <autoFilter ref="B8:P335" xr:uid="{00000000-0009-0000-0000-000000000000}"/>
  <mergeCells count="9">
    <mergeCell ref="B357:H357"/>
    <mergeCell ref="B348:H348"/>
    <mergeCell ref="B360:H360"/>
    <mergeCell ref="B3:E3"/>
    <mergeCell ref="B335:F335"/>
    <mergeCell ref="B338:O338"/>
    <mergeCell ref="B340:O340"/>
    <mergeCell ref="B349:O349"/>
    <mergeCell ref="F3:O3"/>
  </mergeCells>
  <conditionalFormatting sqref="G27 G331 G317 G8:N8">
    <cfRule type="cellIs" dxfId="1" priority="2" stopIfTrue="1" operator="equal">
      <formula>0</formula>
    </cfRule>
  </conditionalFormatting>
  <conditionalFormatting sqref="G339:N339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9" fitToHeight="0" orientation="landscape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2&amp;"Arial,Normal"
</oddHead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B7EF8-E01E-46C9-8476-DA8EFFB5AD9D}">
  <sheetPr>
    <pageSetUpPr fitToPage="1"/>
  </sheetPr>
  <dimension ref="B1:M87"/>
  <sheetViews>
    <sheetView workbookViewId="0">
      <selection activeCell="K87" sqref="K87"/>
    </sheetView>
  </sheetViews>
  <sheetFormatPr defaultRowHeight="14.25"/>
  <cols>
    <col min="4" max="4" width="57.125" customWidth="1"/>
    <col min="5" max="5" width="11.125" bestFit="1" customWidth="1"/>
    <col min="6" max="6" width="11.25" customWidth="1"/>
    <col min="7" max="7" width="13.5" customWidth="1"/>
    <col min="8" max="8" width="11.375" customWidth="1"/>
    <col min="9" max="9" width="11.5" customWidth="1"/>
    <col min="10" max="10" width="13" customWidth="1"/>
    <col min="11" max="11" width="9.875" style="307" bestFit="1" customWidth="1"/>
    <col min="12" max="12" width="12" customWidth="1"/>
    <col min="13" max="13" width="11.375" customWidth="1"/>
  </cols>
  <sheetData>
    <row r="1" spans="3:11" ht="15" thickBot="1"/>
    <row r="2" spans="3:11">
      <c r="C2" s="425" t="s">
        <v>717</v>
      </c>
      <c r="D2" s="426"/>
      <c r="E2" s="426"/>
      <c r="F2" s="426"/>
      <c r="G2" s="426"/>
      <c r="H2" s="426"/>
      <c r="I2" s="426"/>
      <c r="J2" s="427"/>
    </row>
    <row r="3" spans="3:11" ht="15" thickBot="1">
      <c r="C3" s="428"/>
      <c r="D3" s="429"/>
      <c r="E3" s="429"/>
      <c r="F3" s="429"/>
      <c r="G3" s="429"/>
      <c r="H3" s="429"/>
      <c r="I3" s="429"/>
      <c r="J3" s="430"/>
    </row>
    <row r="4" spans="3:11" ht="15" thickBot="1">
      <c r="C4" s="258"/>
      <c r="D4" s="258"/>
      <c r="E4" s="259"/>
      <c r="F4" s="261"/>
      <c r="G4" s="258"/>
      <c r="H4" s="258"/>
      <c r="I4" s="258"/>
      <c r="J4" s="262"/>
    </row>
    <row r="5" spans="3:11">
      <c r="C5" s="263" t="s">
        <v>718</v>
      </c>
      <c r="D5" s="264"/>
      <c r="E5" s="265"/>
      <c r="F5" s="267"/>
      <c r="G5" s="268"/>
      <c r="H5" s="268"/>
      <c r="I5" s="266"/>
      <c r="J5" s="269"/>
    </row>
    <row r="6" spans="3:11">
      <c r="C6" s="270" t="s">
        <v>719</v>
      </c>
      <c r="D6" s="383" t="s">
        <v>729</v>
      </c>
      <c r="E6" s="365"/>
      <c r="F6" s="272"/>
      <c r="G6" s="366"/>
      <c r="H6" s="367"/>
      <c r="I6" s="368"/>
      <c r="J6" s="273"/>
    </row>
    <row r="7" spans="3:11" ht="15" thickBot="1">
      <c r="C7" s="274" t="s">
        <v>720</v>
      </c>
      <c r="D7" s="384" t="str">
        <f>PO_ATUALIZADO!B4</f>
        <v>Rua GÜNTER S. LOW, BAIRRO JARDIM, IJUI-RS</v>
      </c>
      <c r="E7" s="275"/>
      <c r="F7" s="277"/>
      <c r="G7" s="278"/>
      <c r="H7" s="278"/>
      <c r="I7" s="276"/>
      <c r="J7" s="279"/>
    </row>
    <row r="8" spans="3:11" ht="15" thickBot="1">
      <c r="C8" s="271"/>
      <c r="D8" s="271"/>
      <c r="E8" s="259"/>
      <c r="F8" s="272"/>
      <c r="G8" s="258"/>
      <c r="H8" s="258"/>
      <c r="I8" s="260"/>
      <c r="J8" s="262"/>
    </row>
    <row r="9" spans="3:11" ht="15" thickBot="1">
      <c r="C9" s="431" t="s">
        <v>721</v>
      </c>
      <c r="D9" s="432"/>
      <c r="E9" s="432"/>
      <c r="F9" s="432"/>
      <c r="G9" s="432"/>
      <c r="H9" s="432"/>
      <c r="I9" s="432"/>
      <c r="J9" s="433"/>
    </row>
    <row r="10" spans="3:11" ht="15" thickBot="1"/>
    <row r="11" spans="3:11" ht="15" thickBot="1">
      <c r="C11" s="280" t="s">
        <v>62</v>
      </c>
      <c r="D11" s="281" t="s">
        <v>65</v>
      </c>
      <c r="E11" s="281" t="s">
        <v>68</v>
      </c>
      <c r="F11" s="281">
        <v>1</v>
      </c>
      <c r="G11" s="281">
        <v>2</v>
      </c>
      <c r="H11" s="281">
        <v>3</v>
      </c>
      <c r="I11" s="281">
        <v>4</v>
      </c>
      <c r="J11" s="282">
        <v>5</v>
      </c>
    </row>
    <row r="12" spans="3:11" ht="15" thickBot="1">
      <c r="C12" s="385"/>
      <c r="D12" s="386"/>
      <c r="E12" s="386"/>
      <c r="F12" s="387"/>
      <c r="G12" s="387"/>
      <c r="H12" s="387"/>
      <c r="I12" s="387"/>
      <c r="J12" s="388"/>
      <c r="K12" s="307">
        <f t="shared" ref="K12:K43" si="0">SUM(F12:J12)</f>
        <v>0</v>
      </c>
    </row>
    <row r="13" spans="3:11">
      <c r="C13" s="342">
        <v>1</v>
      </c>
      <c r="D13" s="343" t="s">
        <v>78</v>
      </c>
      <c r="E13" s="344"/>
      <c r="F13" s="345" t="str">
        <f>PO_ATUALIZADO!E11</f>
        <v>CONCLUIDOS</v>
      </c>
      <c r="G13" s="346"/>
      <c r="H13" s="347"/>
      <c r="I13" s="347"/>
      <c r="J13" s="348"/>
      <c r="K13" s="307">
        <f t="shared" si="0"/>
        <v>0</v>
      </c>
    </row>
    <row r="14" spans="3:11">
      <c r="C14" s="283"/>
      <c r="D14" s="285"/>
      <c r="E14" s="293"/>
      <c r="F14" s="288"/>
      <c r="G14" s="288"/>
      <c r="H14" s="295"/>
      <c r="I14" s="295"/>
      <c r="J14" s="349"/>
      <c r="K14" s="307">
        <f t="shared" si="0"/>
        <v>0</v>
      </c>
    </row>
    <row r="15" spans="3:11">
      <c r="C15" s="283">
        <v>2</v>
      </c>
      <c r="D15" s="286" t="s">
        <v>125</v>
      </c>
      <c r="E15" s="293"/>
      <c r="F15" s="287" t="str">
        <f>PO_ATUALIZADO!E13</f>
        <v>CONCLUIDOS</v>
      </c>
      <c r="G15" s="287"/>
      <c r="H15" s="294"/>
      <c r="I15" s="295"/>
      <c r="J15" s="349"/>
      <c r="K15" s="307">
        <f t="shared" si="0"/>
        <v>0</v>
      </c>
    </row>
    <row r="16" spans="3:11">
      <c r="C16" s="283"/>
      <c r="D16" s="285"/>
      <c r="E16" s="293"/>
      <c r="F16" s="288"/>
      <c r="G16" s="288"/>
      <c r="H16" s="288"/>
      <c r="I16" s="295"/>
      <c r="J16" s="349"/>
      <c r="K16" s="307">
        <f t="shared" si="0"/>
        <v>0</v>
      </c>
    </row>
    <row r="17" spans="3:11">
      <c r="C17" s="283">
        <v>3</v>
      </c>
      <c r="D17" s="286" t="s">
        <v>722</v>
      </c>
      <c r="E17" s="293"/>
      <c r="F17" s="287" t="str">
        <f>PO_ATUALIZADO!E15</f>
        <v>CONCLUIDOS</v>
      </c>
      <c r="G17" s="287"/>
      <c r="H17" s="287"/>
      <c r="I17" s="295"/>
      <c r="J17" s="349"/>
      <c r="K17" s="307">
        <f t="shared" si="0"/>
        <v>0</v>
      </c>
    </row>
    <row r="18" spans="3:11">
      <c r="C18" s="283"/>
      <c r="D18" s="285"/>
      <c r="E18" s="293"/>
      <c r="F18" s="288"/>
      <c r="G18" s="288"/>
      <c r="H18" s="288"/>
      <c r="I18" s="295"/>
      <c r="J18" s="349"/>
      <c r="K18" s="307">
        <f t="shared" si="0"/>
        <v>0</v>
      </c>
    </row>
    <row r="19" spans="3:11">
      <c r="C19" s="283">
        <v>4</v>
      </c>
      <c r="D19" s="286" t="s">
        <v>79</v>
      </c>
      <c r="E19" s="293"/>
      <c r="F19" s="295" t="str">
        <f>PO_ATUALIZADO!E17</f>
        <v>CONCLUIDOS</v>
      </c>
      <c r="G19" s="287"/>
      <c r="H19" s="287"/>
      <c r="I19" s="287"/>
      <c r="J19" s="350"/>
      <c r="K19" s="307">
        <f t="shared" si="0"/>
        <v>0</v>
      </c>
    </row>
    <row r="20" spans="3:11">
      <c r="C20" s="283"/>
      <c r="D20" s="285"/>
      <c r="E20" s="293"/>
      <c r="F20" s="295"/>
      <c r="G20" s="288"/>
      <c r="H20" s="288"/>
      <c r="I20" s="288"/>
      <c r="J20" s="351"/>
      <c r="K20" s="307">
        <f t="shared" si="0"/>
        <v>0</v>
      </c>
    </row>
    <row r="21" spans="3:11">
      <c r="C21" s="283">
        <v>5</v>
      </c>
      <c r="D21" s="286" t="s">
        <v>127</v>
      </c>
      <c r="E21" s="293">
        <f>PO_ATUALIZADO!O25</f>
        <v>0</v>
      </c>
      <c r="F21" s="297">
        <v>1</v>
      </c>
      <c r="G21" s="287"/>
      <c r="H21" s="287"/>
      <c r="I21" s="287"/>
      <c r="J21" s="352"/>
      <c r="K21" s="307">
        <f t="shared" si="0"/>
        <v>1</v>
      </c>
    </row>
    <row r="22" spans="3:11">
      <c r="C22" s="283"/>
      <c r="D22" s="284"/>
      <c r="E22" s="293"/>
      <c r="F22" s="298">
        <f>E21*F21</f>
        <v>0</v>
      </c>
      <c r="G22" s="288"/>
      <c r="H22" s="288"/>
      <c r="I22" s="288"/>
      <c r="J22" s="351"/>
      <c r="K22" s="307">
        <f t="shared" si="0"/>
        <v>0</v>
      </c>
    </row>
    <row r="23" spans="3:11">
      <c r="C23" s="283">
        <v>6</v>
      </c>
      <c r="D23" s="144" t="s">
        <v>83</v>
      </c>
      <c r="E23" s="293">
        <f>PO_ATUALIZADO!O68</f>
        <v>0</v>
      </c>
      <c r="F23" s="297">
        <v>0.15</v>
      </c>
      <c r="G23" s="297">
        <v>0.45</v>
      </c>
      <c r="H23" s="297">
        <v>0.4</v>
      </c>
      <c r="I23" s="287"/>
      <c r="J23" s="352"/>
      <c r="K23" s="307">
        <f t="shared" si="0"/>
        <v>1</v>
      </c>
    </row>
    <row r="24" spans="3:11">
      <c r="C24" s="283"/>
      <c r="D24" s="284"/>
      <c r="E24" s="293"/>
      <c r="F24" s="299">
        <f>F23*E23</f>
        <v>0</v>
      </c>
      <c r="G24" s="299">
        <f>G23*E23</f>
        <v>0</v>
      </c>
      <c r="H24" s="299">
        <f>H23*E23</f>
        <v>0</v>
      </c>
      <c r="I24" s="288"/>
      <c r="J24" s="351"/>
      <c r="K24" s="307">
        <f t="shared" si="0"/>
        <v>0</v>
      </c>
    </row>
    <row r="25" spans="3:11">
      <c r="C25" s="283">
        <v>7</v>
      </c>
      <c r="D25" s="144" t="s">
        <v>128</v>
      </c>
      <c r="E25" s="293">
        <f>PO_ATUALIZADO!O71</f>
        <v>0</v>
      </c>
      <c r="F25" s="300">
        <v>1</v>
      </c>
      <c r="G25" s="287"/>
      <c r="H25" s="287"/>
      <c r="I25" s="287"/>
      <c r="J25" s="352"/>
      <c r="K25" s="307">
        <f t="shared" si="0"/>
        <v>1</v>
      </c>
    </row>
    <row r="26" spans="3:11">
      <c r="C26" s="283"/>
      <c r="D26" s="284"/>
      <c r="E26" s="293"/>
      <c r="F26" s="299">
        <f>F25*E25</f>
        <v>0</v>
      </c>
      <c r="G26" s="301"/>
      <c r="H26" s="288"/>
      <c r="I26" s="288"/>
      <c r="J26" s="351"/>
      <c r="K26" s="307">
        <f t="shared" si="0"/>
        <v>0</v>
      </c>
    </row>
    <row r="27" spans="3:11">
      <c r="C27" s="283">
        <v>8</v>
      </c>
      <c r="D27" s="144" t="s">
        <v>723</v>
      </c>
      <c r="E27" s="293"/>
      <c r="F27" s="302" t="str">
        <f>F17</f>
        <v>CONCLUIDOS</v>
      </c>
      <c r="G27" s="296"/>
      <c r="H27" s="287"/>
      <c r="I27" s="287"/>
      <c r="J27" s="352"/>
      <c r="K27" s="307">
        <f t="shared" si="0"/>
        <v>0</v>
      </c>
    </row>
    <row r="28" spans="3:11">
      <c r="C28" s="283"/>
      <c r="D28" s="284"/>
      <c r="E28" s="293"/>
      <c r="F28" s="295"/>
      <c r="G28" s="288"/>
      <c r="H28" s="288">
        <f>H27*E27</f>
        <v>0</v>
      </c>
      <c r="I28" s="288"/>
      <c r="J28" s="351"/>
      <c r="K28" s="307">
        <f t="shared" si="0"/>
        <v>0</v>
      </c>
    </row>
    <row r="29" spans="3:11">
      <c r="C29" s="283">
        <v>9</v>
      </c>
      <c r="D29" s="144" t="s">
        <v>129</v>
      </c>
      <c r="E29" s="293">
        <f>PO_ATUALIZADO!O81</f>
        <v>0</v>
      </c>
      <c r="F29" s="353">
        <v>0.1</v>
      </c>
      <c r="G29" s="300">
        <v>0.1</v>
      </c>
      <c r="H29" s="292">
        <v>0.4</v>
      </c>
      <c r="I29" s="292">
        <v>0.3</v>
      </c>
      <c r="J29" s="354">
        <v>0.1</v>
      </c>
      <c r="K29" s="307">
        <f t="shared" si="0"/>
        <v>1.0000000000000002</v>
      </c>
    </row>
    <row r="30" spans="3:11">
      <c r="C30" s="283"/>
      <c r="D30" s="284"/>
      <c r="E30" s="293"/>
      <c r="F30" s="299">
        <f>F29*$E$29</f>
        <v>0</v>
      </c>
      <c r="G30" s="299">
        <f t="shared" ref="G30:J30" si="1">G29*$E$29</f>
        <v>0</v>
      </c>
      <c r="H30" s="299">
        <f t="shared" si="1"/>
        <v>0</v>
      </c>
      <c r="I30" s="299">
        <f t="shared" si="1"/>
        <v>0</v>
      </c>
      <c r="J30" s="355">
        <f t="shared" si="1"/>
        <v>0</v>
      </c>
      <c r="K30" s="307">
        <f t="shared" si="0"/>
        <v>0</v>
      </c>
    </row>
    <row r="31" spans="3:11">
      <c r="C31" s="283">
        <v>10</v>
      </c>
      <c r="D31" s="144" t="s">
        <v>356</v>
      </c>
      <c r="E31" s="293">
        <f>PO_ATUALIZADO!O102</f>
        <v>0</v>
      </c>
      <c r="F31" s="300">
        <v>0.1</v>
      </c>
      <c r="G31" s="300">
        <v>0.1</v>
      </c>
      <c r="H31" s="292">
        <v>0.2</v>
      </c>
      <c r="I31" s="292">
        <v>0.5</v>
      </c>
      <c r="J31" s="354">
        <v>0.1</v>
      </c>
      <c r="K31" s="307">
        <f t="shared" si="0"/>
        <v>1</v>
      </c>
    </row>
    <row r="32" spans="3:11">
      <c r="C32" s="283"/>
      <c r="D32" s="284"/>
      <c r="E32" s="293"/>
      <c r="F32" s="299">
        <f>$E$31*F31</f>
        <v>0</v>
      </c>
      <c r="G32" s="299">
        <f t="shared" ref="G32:J32" si="2">$E$31*G31</f>
        <v>0</v>
      </c>
      <c r="H32" s="299">
        <f t="shared" si="2"/>
        <v>0</v>
      </c>
      <c r="I32" s="299">
        <f t="shared" si="2"/>
        <v>0</v>
      </c>
      <c r="J32" s="355">
        <f t="shared" si="2"/>
        <v>0</v>
      </c>
      <c r="K32" s="307">
        <f t="shared" si="0"/>
        <v>0</v>
      </c>
    </row>
    <row r="33" spans="3:11">
      <c r="C33" s="283">
        <v>11</v>
      </c>
      <c r="D33" s="144" t="s">
        <v>4</v>
      </c>
      <c r="E33" s="293">
        <f>PO_ATUALIZADO!O110</f>
        <v>0</v>
      </c>
      <c r="F33" s="300"/>
      <c r="G33" s="300">
        <v>0.1</v>
      </c>
      <c r="H33" s="300">
        <v>0.1</v>
      </c>
      <c r="I33" s="292">
        <v>0.4</v>
      </c>
      <c r="J33" s="354">
        <v>0.4</v>
      </c>
      <c r="K33" s="307">
        <f t="shared" si="0"/>
        <v>1</v>
      </c>
    </row>
    <row r="34" spans="3:11">
      <c r="C34" s="283"/>
      <c r="D34" s="284"/>
      <c r="E34" s="293"/>
      <c r="F34" s="299">
        <f>F33*$E$33</f>
        <v>0</v>
      </c>
      <c r="G34" s="299">
        <f t="shared" ref="G34:J34" si="3">G33*$E$33</f>
        <v>0</v>
      </c>
      <c r="H34" s="299">
        <f t="shared" si="3"/>
        <v>0</v>
      </c>
      <c r="I34" s="299">
        <f t="shared" si="3"/>
        <v>0</v>
      </c>
      <c r="J34" s="355">
        <f t="shared" si="3"/>
        <v>0</v>
      </c>
      <c r="K34" s="307">
        <f t="shared" si="0"/>
        <v>0</v>
      </c>
    </row>
    <row r="35" spans="3:11">
      <c r="C35" s="283">
        <v>12</v>
      </c>
      <c r="D35" s="144" t="s">
        <v>38</v>
      </c>
      <c r="E35" s="293">
        <f>PO_ATUALIZADO!O121</f>
        <v>0</v>
      </c>
      <c r="F35" s="300">
        <v>1</v>
      </c>
      <c r="G35" s="303"/>
      <c r="H35" s="287"/>
      <c r="I35" s="287"/>
      <c r="J35" s="352"/>
      <c r="K35" s="307">
        <f t="shared" si="0"/>
        <v>1</v>
      </c>
    </row>
    <row r="36" spans="3:11">
      <c r="C36" s="283"/>
      <c r="D36" s="284"/>
      <c r="E36" s="293"/>
      <c r="F36" s="299">
        <f>F35*E35</f>
        <v>0</v>
      </c>
      <c r="G36" s="299"/>
      <c r="H36" s="299"/>
      <c r="I36" s="288"/>
      <c r="J36" s="351"/>
      <c r="K36" s="307">
        <f t="shared" si="0"/>
        <v>0</v>
      </c>
    </row>
    <row r="37" spans="3:11">
      <c r="C37" s="283">
        <v>13</v>
      </c>
      <c r="D37" s="6" t="s">
        <v>14</v>
      </c>
      <c r="E37" s="293">
        <f>PO_ATUALIZADO!O126</f>
        <v>0</v>
      </c>
      <c r="F37" s="300">
        <v>1</v>
      </c>
      <c r="G37" s="296"/>
      <c r="H37" s="296"/>
      <c r="I37" s="296"/>
      <c r="J37" s="352"/>
      <c r="K37" s="307">
        <f t="shared" si="0"/>
        <v>1</v>
      </c>
    </row>
    <row r="38" spans="3:11">
      <c r="C38" s="283"/>
      <c r="D38" s="284"/>
      <c r="E38" s="293"/>
      <c r="F38" s="299">
        <f>F37*E37</f>
        <v>0</v>
      </c>
      <c r="G38" s="288"/>
      <c r="H38" s="288"/>
      <c r="I38" s="288"/>
      <c r="J38" s="351"/>
      <c r="K38" s="307">
        <f t="shared" si="0"/>
        <v>0</v>
      </c>
    </row>
    <row r="39" spans="3:11">
      <c r="C39" s="283">
        <v>14</v>
      </c>
      <c r="D39" s="144" t="s">
        <v>40</v>
      </c>
      <c r="E39" s="293"/>
      <c r="F39" s="300" t="str">
        <f>F19</f>
        <v>CONCLUIDOS</v>
      </c>
      <c r="G39" s="294"/>
      <c r="H39" s="292"/>
      <c r="I39" s="292"/>
      <c r="J39" s="354"/>
      <c r="K39" s="307">
        <f t="shared" si="0"/>
        <v>0</v>
      </c>
    </row>
    <row r="40" spans="3:11">
      <c r="C40" s="283"/>
      <c r="D40" s="284"/>
      <c r="E40" s="293"/>
      <c r="F40" s="299"/>
      <c r="G40" s="299"/>
      <c r="H40" s="299"/>
      <c r="I40" s="299"/>
      <c r="J40" s="355"/>
      <c r="K40" s="307">
        <f t="shared" si="0"/>
        <v>0</v>
      </c>
    </row>
    <row r="41" spans="3:11">
      <c r="C41" s="283">
        <v>15</v>
      </c>
      <c r="D41" s="144" t="s">
        <v>17</v>
      </c>
      <c r="E41" s="293">
        <f>PO_ATUALIZADO!O163</f>
        <v>0</v>
      </c>
      <c r="F41" s="300">
        <v>0</v>
      </c>
      <c r="G41" s="292">
        <v>0</v>
      </c>
      <c r="H41" s="292">
        <v>0.3</v>
      </c>
      <c r="I41" s="292">
        <v>0.3</v>
      </c>
      <c r="J41" s="354">
        <v>0.4</v>
      </c>
      <c r="K41" s="307">
        <f t="shared" si="0"/>
        <v>1</v>
      </c>
    </row>
    <row r="42" spans="3:11">
      <c r="C42" s="283"/>
      <c r="D42" s="284"/>
      <c r="E42" s="293"/>
      <c r="F42" s="299">
        <f>F41*$E$41</f>
        <v>0</v>
      </c>
      <c r="G42" s="299">
        <f t="shared" ref="G42:J42" si="4">G41*$E$41</f>
        <v>0</v>
      </c>
      <c r="H42" s="299">
        <f t="shared" si="4"/>
        <v>0</v>
      </c>
      <c r="I42" s="299">
        <f t="shared" si="4"/>
        <v>0</v>
      </c>
      <c r="J42" s="355">
        <f t="shared" si="4"/>
        <v>0</v>
      </c>
      <c r="K42" s="307">
        <f t="shared" si="0"/>
        <v>0</v>
      </c>
    </row>
    <row r="43" spans="3:11">
      <c r="C43" s="283">
        <v>16</v>
      </c>
      <c r="D43" s="144" t="s">
        <v>131</v>
      </c>
      <c r="E43" s="293">
        <f>PO_ATUALIZADO!O182</f>
        <v>0</v>
      </c>
      <c r="F43" s="300">
        <v>0.5</v>
      </c>
      <c r="G43" s="292">
        <v>0.5</v>
      </c>
      <c r="H43" s="292"/>
      <c r="I43" s="292"/>
      <c r="J43" s="354"/>
      <c r="K43" s="307">
        <f t="shared" si="0"/>
        <v>1</v>
      </c>
    </row>
    <row r="44" spans="3:11">
      <c r="C44" s="283"/>
      <c r="D44" s="284"/>
      <c r="E44" s="293"/>
      <c r="F44" s="299">
        <f>F43*$E$43</f>
        <v>0</v>
      </c>
      <c r="G44" s="299">
        <f t="shared" ref="G44:J44" si="5">G43*$E$43</f>
        <v>0</v>
      </c>
      <c r="H44" s="299">
        <f t="shared" si="5"/>
        <v>0</v>
      </c>
      <c r="I44" s="299">
        <f t="shared" si="5"/>
        <v>0</v>
      </c>
      <c r="J44" s="355">
        <f t="shared" si="5"/>
        <v>0</v>
      </c>
      <c r="K44" s="307">
        <f t="shared" ref="K44:K75" si="6">SUM(F44:J44)</f>
        <v>0</v>
      </c>
    </row>
    <row r="45" spans="3:11">
      <c r="C45" s="283">
        <v>17</v>
      </c>
      <c r="D45" s="144" t="s">
        <v>132</v>
      </c>
      <c r="E45" s="293">
        <f>PO_ATUALIZADO!O205</f>
        <v>0</v>
      </c>
      <c r="F45" s="300">
        <v>0.1</v>
      </c>
      <c r="G45" s="294">
        <v>0.4</v>
      </c>
      <c r="H45" s="294">
        <v>0.5</v>
      </c>
      <c r="I45" s="292"/>
      <c r="J45" s="354"/>
      <c r="K45" s="307">
        <f t="shared" si="6"/>
        <v>1</v>
      </c>
    </row>
    <row r="46" spans="3:11">
      <c r="C46" s="356"/>
      <c r="D46" s="284"/>
      <c r="E46" s="304"/>
      <c r="F46" s="299">
        <f>F45*$E$45</f>
        <v>0</v>
      </c>
      <c r="G46" s="299">
        <f t="shared" ref="G46:J46" si="7">G45*$E$45</f>
        <v>0</v>
      </c>
      <c r="H46" s="299">
        <f t="shared" si="7"/>
        <v>0</v>
      </c>
      <c r="I46" s="299">
        <f t="shared" si="7"/>
        <v>0</v>
      </c>
      <c r="J46" s="355">
        <f t="shared" si="7"/>
        <v>0</v>
      </c>
      <c r="K46" s="307">
        <f t="shared" si="6"/>
        <v>0</v>
      </c>
    </row>
    <row r="47" spans="3:11">
      <c r="C47" s="283">
        <v>18</v>
      </c>
      <c r="D47" s="144" t="s">
        <v>724</v>
      </c>
      <c r="E47" s="293">
        <f>PO_ATUALIZADO!O265</f>
        <v>0</v>
      </c>
      <c r="F47" s="300">
        <v>0.15</v>
      </c>
      <c r="G47" s="305">
        <v>0.15</v>
      </c>
      <c r="H47" s="305">
        <v>0.3</v>
      </c>
      <c r="I47" s="305">
        <v>0.2</v>
      </c>
      <c r="J47" s="357">
        <v>0.2</v>
      </c>
      <c r="K47" s="307">
        <f t="shared" si="6"/>
        <v>1</v>
      </c>
    </row>
    <row r="48" spans="3:11">
      <c r="C48" s="283"/>
      <c r="D48" s="284"/>
      <c r="E48" s="304"/>
      <c r="F48" s="299">
        <f>F47*$E$47</f>
        <v>0</v>
      </c>
      <c r="G48" s="299">
        <f t="shared" ref="G48:J48" si="8">G47*$E$47</f>
        <v>0</v>
      </c>
      <c r="H48" s="299">
        <f t="shared" si="8"/>
        <v>0</v>
      </c>
      <c r="I48" s="299">
        <f t="shared" si="8"/>
        <v>0</v>
      </c>
      <c r="J48" s="355">
        <f t="shared" si="8"/>
        <v>0</v>
      </c>
      <c r="K48" s="307">
        <f t="shared" si="6"/>
        <v>0</v>
      </c>
    </row>
    <row r="49" spans="3:12">
      <c r="C49" s="283">
        <v>19</v>
      </c>
      <c r="D49" s="7" t="s">
        <v>725</v>
      </c>
      <c r="E49" s="293"/>
      <c r="F49" s="295" t="str">
        <f>F19</f>
        <v>CONCLUIDOS</v>
      </c>
      <c r="G49" s="288"/>
      <c r="H49" s="288"/>
      <c r="I49" s="306"/>
      <c r="J49" s="358"/>
      <c r="K49" s="307">
        <f t="shared" si="6"/>
        <v>0</v>
      </c>
    </row>
    <row r="50" spans="3:12">
      <c r="C50" s="283"/>
      <c r="D50" s="284"/>
      <c r="E50" s="304"/>
      <c r="F50" s="295"/>
      <c r="G50" s="288"/>
      <c r="H50" s="288"/>
      <c r="I50" s="288"/>
      <c r="J50" s="351"/>
      <c r="K50" s="307">
        <f t="shared" si="6"/>
        <v>0</v>
      </c>
    </row>
    <row r="51" spans="3:12">
      <c r="C51" s="283">
        <v>20</v>
      </c>
      <c r="D51" s="7" t="s">
        <v>9</v>
      </c>
      <c r="E51" s="293">
        <f>PO_ATUALIZADO!O297</f>
        <v>0</v>
      </c>
      <c r="F51" s="300">
        <v>0.05</v>
      </c>
      <c r="G51" s="300">
        <v>0.05</v>
      </c>
      <c r="H51" s="300">
        <v>0.2</v>
      </c>
      <c r="I51" s="300">
        <v>0.3</v>
      </c>
      <c r="J51" s="359">
        <v>0.4</v>
      </c>
      <c r="K51" s="307">
        <f t="shared" si="6"/>
        <v>1</v>
      </c>
    </row>
    <row r="52" spans="3:12">
      <c r="C52" s="283"/>
      <c r="D52" s="284"/>
      <c r="E52" s="304"/>
      <c r="F52" s="299">
        <f>F51*$E$51</f>
        <v>0</v>
      </c>
      <c r="G52" s="299">
        <f t="shared" ref="G52:J52" si="9">G51*$E$51</f>
        <v>0</v>
      </c>
      <c r="H52" s="299">
        <f t="shared" si="9"/>
        <v>0</v>
      </c>
      <c r="I52" s="299">
        <f t="shared" si="9"/>
        <v>0</v>
      </c>
      <c r="J52" s="355">
        <f t="shared" si="9"/>
        <v>0</v>
      </c>
      <c r="K52" s="307">
        <f t="shared" si="6"/>
        <v>0</v>
      </c>
    </row>
    <row r="53" spans="3:12">
      <c r="C53" s="283">
        <v>21</v>
      </c>
      <c r="D53" s="144" t="s">
        <v>133</v>
      </c>
      <c r="E53" s="293">
        <f>PO_ATUALIZADO!O303</f>
        <v>0</v>
      </c>
      <c r="F53" s="300"/>
      <c r="G53" s="300"/>
      <c r="H53" s="300"/>
      <c r="I53" s="300">
        <v>0.5</v>
      </c>
      <c r="J53" s="359">
        <v>0.5</v>
      </c>
      <c r="K53" s="307">
        <f t="shared" si="6"/>
        <v>1</v>
      </c>
    </row>
    <row r="54" spans="3:12">
      <c r="C54" s="283"/>
      <c r="D54" s="284"/>
      <c r="E54" s="304"/>
      <c r="F54" s="299">
        <f>F53*$E$53</f>
        <v>0</v>
      </c>
      <c r="G54" s="299">
        <f t="shared" ref="G54:J54" si="10">G53*$E$53</f>
        <v>0</v>
      </c>
      <c r="H54" s="299">
        <f t="shared" si="10"/>
        <v>0</v>
      </c>
      <c r="I54" s="299">
        <f t="shared" si="10"/>
        <v>0</v>
      </c>
      <c r="J54" s="355">
        <f t="shared" si="10"/>
        <v>0</v>
      </c>
      <c r="K54" s="307">
        <f t="shared" si="6"/>
        <v>0</v>
      </c>
    </row>
    <row r="55" spans="3:12">
      <c r="C55" s="283">
        <v>22</v>
      </c>
      <c r="D55" s="144" t="s">
        <v>726</v>
      </c>
      <c r="E55" s="293">
        <f>PO_ATUALIZADO!O316</f>
        <v>0</v>
      </c>
      <c r="F55" s="300">
        <v>0.1</v>
      </c>
      <c r="G55" s="305">
        <v>0.1</v>
      </c>
      <c r="H55" s="305">
        <v>0.2</v>
      </c>
      <c r="I55" s="305">
        <v>0.4</v>
      </c>
      <c r="J55" s="357">
        <v>0.2</v>
      </c>
      <c r="K55" s="307">
        <f t="shared" si="6"/>
        <v>1</v>
      </c>
    </row>
    <row r="56" spans="3:12">
      <c r="C56" s="283"/>
      <c r="D56" s="284"/>
      <c r="E56" s="304"/>
      <c r="F56" s="299">
        <f>F55*$E$55</f>
        <v>0</v>
      </c>
      <c r="G56" s="299">
        <f t="shared" ref="G56:J56" si="11">G55*$E$55</f>
        <v>0</v>
      </c>
      <c r="H56" s="299">
        <f t="shared" si="11"/>
        <v>0</v>
      </c>
      <c r="I56" s="299">
        <f t="shared" si="11"/>
        <v>0</v>
      </c>
      <c r="J56" s="355">
        <f t="shared" si="11"/>
        <v>0</v>
      </c>
      <c r="K56" s="307">
        <f t="shared" si="6"/>
        <v>0</v>
      </c>
    </row>
    <row r="57" spans="3:12">
      <c r="C57" s="283">
        <v>23</v>
      </c>
      <c r="D57" s="144" t="s">
        <v>130</v>
      </c>
      <c r="E57" s="293">
        <f>PO_ATUALIZADO!O330</f>
        <v>0</v>
      </c>
      <c r="F57" s="305"/>
      <c r="G57" s="305"/>
      <c r="H57" s="305"/>
      <c r="I57" s="300">
        <v>0.5</v>
      </c>
      <c r="J57" s="359">
        <v>0.5</v>
      </c>
      <c r="K57" s="307">
        <f t="shared" si="6"/>
        <v>1</v>
      </c>
    </row>
    <row r="58" spans="3:12">
      <c r="C58" s="283"/>
      <c r="D58" s="284"/>
      <c r="E58" s="304"/>
      <c r="F58" s="299">
        <f>F57*$E$57</f>
        <v>0</v>
      </c>
      <c r="G58" s="299">
        <f t="shared" ref="G58:J58" si="12">G57*$E$57</f>
        <v>0</v>
      </c>
      <c r="H58" s="299">
        <f t="shared" si="12"/>
        <v>0</v>
      </c>
      <c r="I58" s="299">
        <f t="shared" si="12"/>
        <v>0</v>
      </c>
      <c r="J58" s="355">
        <f t="shared" si="12"/>
        <v>0</v>
      </c>
      <c r="K58" s="307">
        <f t="shared" si="6"/>
        <v>0</v>
      </c>
    </row>
    <row r="59" spans="3:12">
      <c r="C59" s="283">
        <v>24</v>
      </c>
      <c r="D59" s="144" t="s">
        <v>21</v>
      </c>
      <c r="E59" s="293">
        <f>PO_ATUALIZADO!O333</f>
        <v>0</v>
      </c>
      <c r="F59" s="300"/>
      <c r="G59" s="300"/>
      <c r="H59" s="300"/>
      <c r="I59" s="300">
        <v>0.25</v>
      </c>
      <c r="J59" s="359">
        <v>0.75</v>
      </c>
      <c r="K59" s="307">
        <f t="shared" si="6"/>
        <v>1</v>
      </c>
    </row>
    <row r="60" spans="3:12" ht="15" thickBot="1">
      <c r="C60" s="360"/>
      <c r="D60" s="339"/>
      <c r="E60" s="361"/>
      <c r="F60" s="362"/>
      <c r="G60" s="362"/>
      <c r="H60" s="362"/>
      <c r="I60" s="363">
        <f>$E$59*I59</f>
        <v>0</v>
      </c>
      <c r="J60" s="364">
        <f>$E$59*J59</f>
        <v>0</v>
      </c>
      <c r="K60" s="307">
        <f t="shared" si="6"/>
        <v>0</v>
      </c>
    </row>
    <row r="61" spans="3:12" ht="15" thickBot="1">
      <c r="C61" s="389"/>
      <c r="D61" s="390"/>
      <c r="E61" s="391"/>
      <c r="F61" s="390"/>
      <c r="G61" s="390"/>
      <c r="H61" s="390"/>
      <c r="I61" s="390"/>
      <c r="J61" s="392"/>
    </row>
    <row r="62" spans="3:12" ht="15" thickBot="1">
      <c r="C62" s="434" t="s">
        <v>727</v>
      </c>
      <c r="D62" s="435"/>
      <c r="E62" s="289">
        <f>SUM(E13:E59)</f>
        <v>0</v>
      </c>
      <c r="F62" s="290">
        <f>F14+F16+F18+F20+F22+F24+F26+F28+F30+F32+F34+F36+F38+F40+F42+F44+F46+F48+F50+F52+F54+F56+F58+F60</f>
        <v>0</v>
      </c>
      <c r="G62" s="290">
        <f>G14+G16+G18+G20+G22+G24+G26+G28+G30+G32+G34+G36+G38+G40+G42+G44+G46+G48+G50+G52+G54+G56+G58+G60</f>
        <v>0</v>
      </c>
      <c r="H62" s="290">
        <f>H14+H16+H18+H20+H22+H24+H26+H28+H30+H32+H34+H36+H38+H40+H42+H44+H46+H48+H50+H52+H54+H56+H58+H60</f>
        <v>0</v>
      </c>
      <c r="I62" s="290">
        <f>I14+I16+I18+I20+I22+I24+I26+I28+I30+I32+I34+I36+I38+I40+I42+I44+I46+I48+I50+I52+I54+I56+I58+I60</f>
        <v>0</v>
      </c>
      <c r="J62" s="290">
        <f>J14+J16+J18+J20+J22+J24+J26+J28+J30+J32+J34+J36+J38+J40+J42+J44+J46+J48+J50+J52+J54+J56+J58+J60</f>
        <v>0</v>
      </c>
      <c r="L62" s="310">
        <f>E62-F62-G62-H62-I62-J62</f>
        <v>0</v>
      </c>
    </row>
    <row r="63" spans="3:12" ht="15" thickBot="1"/>
    <row r="64" spans="3:12" ht="15" thickBot="1">
      <c r="C64" s="280" t="s">
        <v>62</v>
      </c>
      <c r="D64" s="281" t="str">
        <f>PO_ATUALIZADO!B338</f>
        <v>SERVIÇOS FALTANTES - PLANILHA DO MEC</v>
      </c>
      <c r="E64" s="281" t="s">
        <v>68</v>
      </c>
      <c r="F64" s="281">
        <v>1</v>
      </c>
      <c r="G64" s="281">
        <v>2</v>
      </c>
      <c r="H64" s="281">
        <v>3</v>
      </c>
      <c r="I64" s="281">
        <v>4</v>
      </c>
      <c r="J64" s="282">
        <v>5</v>
      </c>
    </row>
    <row r="65" spans="2:13">
      <c r="C65" s="330"/>
      <c r="D65" s="331"/>
      <c r="E65" s="332"/>
      <c r="F65" s="332"/>
      <c r="G65" s="332"/>
      <c r="H65" s="332"/>
      <c r="I65" s="332"/>
      <c r="J65" s="333"/>
    </row>
    <row r="66" spans="2:13" ht="25.5">
      <c r="C66" s="318">
        <v>1</v>
      </c>
      <c r="D66" s="319" t="s">
        <v>702</v>
      </c>
      <c r="E66" s="317">
        <f>PO_ATUALIZADO!O341</f>
        <v>0</v>
      </c>
      <c r="F66" s="312">
        <v>0.5</v>
      </c>
      <c r="G66" s="313">
        <v>0.5</v>
      </c>
      <c r="H66" s="314"/>
      <c r="I66" s="314"/>
      <c r="J66" s="334"/>
      <c r="L66" s="291">
        <f>F66+G66+H66+I66+J66</f>
        <v>1</v>
      </c>
    </row>
    <row r="67" spans="2:13">
      <c r="C67" s="318"/>
      <c r="D67" s="320"/>
      <c r="E67" s="317"/>
      <c r="F67" s="315">
        <f>$E$66*F66</f>
        <v>0</v>
      </c>
      <c r="G67" s="315">
        <f t="shared" ref="G67:J67" si="13">$E$66*G66</f>
        <v>0</v>
      </c>
      <c r="H67" s="315">
        <f t="shared" si="13"/>
        <v>0</v>
      </c>
      <c r="I67" s="315">
        <f t="shared" si="13"/>
        <v>0</v>
      </c>
      <c r="J67" s="335">
        <f t="shared" si="13"/>
        <v>0</v>
      </c>
      <c r="L67" s="291"/>
      <c r="M67" s="310">
        <f>F67+G67+H67+I67+J67</f>
        <v>0</v>
      </c>
    </row>
    <row r="68" spans="2:13" ht="38.25">
      <c r="C68" s="318">
        <v>2</v>
      </c>
      <c r="D68" s="7" t="str">
        <f>PO_ATUALIZADO!E342</f>
        <v>92996 CABO DE COBRE FLEXÍVEL ISOLADO, 150 MM², ANTI-CHAMA 0,6/1,0 KV, PARA DISTRI BUIÇÃO - FORNECIMENTO E INSTALAÇÃO. AF_12/2015</v>
      </c>
      <c r="E68" s="317">
        <f>PO_ATUALIZADO!O342</f>
        <v>0</v>
      </c>
      <c r="F68" s="312"/>
      <c r="G68" s="312">
        <v>0.25</v>
      </c>
      <c r="H68" s="313">
        <v>0.5</v>
      </c>
      <c r="I68" s="314">
        <v>0.25</v>
      </c>
      <c r="J68" s="334"/>
      <c r="L68" s="291">
        <f t="shared" ref="L68:L74" si="14">F68+G68+H68+I68+J68</f>
        <v>1</v>
      </c>
      <c r="M68" s="310"/>
    </row>
    <row r="69" spans="2:13">
      <c r="C69" s="318"/>
      <c r="D69" s="321"/>
      <c r="E69" s="317"/>
      <c r="F69" s="315">
        <f>F68*$E$68</f>
        <v>0</v>
      </c>
      <c r="G69" s="315">
        <f t="shared" ref="G69:J69" si="15">G68*$E$68</f>
        <v>0</v>
      </c>
      <c r="H69" s="315">
        <f t="shared" si="15"/>
        <v>0</v>
      </c>
      <c r="I69" s="315">
        <f t="shared" si="15"/>
        <v>0</v>
      </c>
      <c r="J69" s="335">
        <f t="shared" si="15"/>
        <v>0</v>
      </c>
      <c r="L69" s="291"/>
      <c r="M69" s="310">
        <f t="shared" ref="M69:M75" si="16">F69+G69+H69+I69+J69</f>
        <v>0</v>
      </c>
    </row>
    <row r="70" spans="2:13" ht="38.25">
      <c r="C70" s="318">
        <v>3</v>
      </c>
      <c r="D70" s="7" t="str">
        <f>PO_ATUALIZADO!E343</f>
        <v>92992 CABO DE COBRE FLEXÍVEL ISOLADO, 95 MM², ANTI-CHAMA 0,6/1,0 KV, PARA DISTRIB UIÇÃO - FORNECIMENTO E INSTALAÇÃO. AF_12/2015</v>
      </c>
      <c r="E70" s="317">
        <f>PO_ATUALIZADO!O343</f>
        <v>0</v>
      </c>
      <c r="F70" s="312"/>
      <c r="G70" s="312">
        <v>0.25</v>
      </c>
      <c r="H70" s="312">
        <v>0.5</v>
      </c>
      <c r="I70" s="314">
        <v>0.25</v>
      </c>
      <c r="J70" s="334"/>
      <c r="L70" s="291">
        <f t="shared" si="14"/>
        <v>1</v>
      </c>
      <c r="M70" s="310"/>
    </row>
    <row r="71" spans="2:13">
      <c r="C71" s="318"/>
      <c r="D71" s="321"/>
      <c r="E71" s="317"/>
      <c r="F71" s="315">
        <f>F70*$E$70</f>
        <v>0</v>
      </c>
      <c r="G71" s="315">
        <f t="shared" ref="G71:J71" si="17">G70*$E$70</f>
        <v>0</v>
      </c>
      <c r="H71" s="315">
        <f t="shared" si="17"/>
        <v>0</v>
      </c>
      <c r="I71" s="315">
        <f t="shared" si="17"/>
        <v>0</v>
      </c>
      <c r="J71" s="335">
        <f t="shared" si="17"/>
        <v>0</v>
      </c>
      <c r="L71" s="291"/>
      <c r="M71" s="310">
        <f t="shared" si="16"/>
        <v>0</v>
      </c>
    </row>
    <row r="72" spans="2:13" ht="25.5">
      <c r="C72" s="318">
        <v>4</v>
      </c>
      <c r="D72" s="7" t="str">
        <f>PO_ATUALIZADO!E344</f>
        <v>CAIXILHO EM ALUMINIO CONFORME O PROJETO DE FECHAMENTO PARA REGIÕES FRIAS DO MEC/FNDE</v>
      </c>
      <c r="E72" s="317">
        <f>PO_ATUALIZADO!O344</f>
        <v>0</v>
      </c>
      <c r="F72" s="314"/>
      <c r="G72" s="312"/>
      <c r="H72" s="312"/>
      <c r="I72" s="312">
        <v>0.25</v>
      </c>
      <c r="J72" s="336">
        <v>0.75</v>
      </c>
      <c r="L72" s="291">
        <f t="shared" si="14"/>
        <v>1</v>
      </c>
      <c r="M72" s="310"/>
    </row>
    <row r="73" spans="2:13">
      <c r="C73" s="318"/>
      <c r="D73" s="321"/>
      <c r="E73" s="317"/>
      <c r="F73" s="316">
        <f>F72*$E$72</f>
        <v>0</v>
      </c>
      <c r="G73" s="316">
        <f t="shared" ref="G73:J73" si="18">G72*$E$72</f>
        <v>0</v>
      </c>
      <c r="H73" s="316">
        <f t="shared" si="18"/>
        <v>0</v>
      </c>
      <c r="I73" s="316">
        <f t="shared" si="18"/>
        <v>0</v>
      </c>
      <c r="J73" s="316">
        <f t="shared" si="18"/>
        <v>0</v>
      </c>
      <c r="L73" s="291"/>
      <c r="M73" s="310">
        <f t="shared" si="16"/>
        <v>0</v>
      </c>
    </row>
    <row r="74" spans="2:13" ht="38.25">
      <c r="C74" s="318">
        <v>5</v>
      </c>
      <c r="D74" s="7" t="str">
        <f>PO_ATUALIZADO!E345</f>
        <v>VIDRO TEMPERADO INCOLOR ESPESSURA 8MM, FORNECIMENTO E INSTALAÇÃO INCLUSIVE FIXAÇÃO COM NEOPRENE, inclui adesivo conforme o projeto do MEC/FNDE</v>
      </c>
      <c r="E74" s="317">
        <f>PO_ATUALIZADO!O345</f>
        <v>0</v>
      </c>
      <c r="F74" s="314"/>
      <c r="G74" s="312"/>
      <c r="H74" s="312"/>
      <c r="I74" s="312">
        <v>0.15</v>
      </c>
      <c r="J74" s="337">
        <v>0.85</v>
      </c>
      <c r="L74" s="291">
        <f t="shared" si="14"/>
        <v>1</v>
      </c>
      <c r="M74" s="310"/>
    </row>
    <row r="75" spans="2:13" ht="15" thickBot="1">
      <c r="C75" s="338"/>
      <c r="D75" s="339"/>
      <c r="E75" s="340"/>
      <c r="F75" s="340">
        <f>F74*$E$74</f>
        <v>0</v>
      </c>
      <c r="G75" s="340">
        <f t="shared" ref="G75:J75" si="19">G74*$E$74</f>
        <v>0</v>
      </c>
      <c r="H75" s="340">
        <f t="shared" si="19"/>
        <v>0</v>
      </c>
      <c r="I75" s="340">
        <f>I74*$E$74</f>
        <v>0</v>
      </c>
      <c r="J75" s="341">
        <f t="shared" si="19"/>
        <v>0</v>
      </c>
      <c r="L75" s="291"/>
      <c r="M75" s="310">
        <f t="shared" si="16"/>
        <v>0</v>
      </c>
    </row>
    <row r="76" spans="2:13" ht="15" thickBot="1">
      <c r="C76" s="393"/>
      <c r="D76" s="390"/>
      <c r="E76" s="394"/>
      <c r="F76" s="394"/>
      <c r="G76" s="394"/>
      <c r="H76" s="394"/>
      <c r="I76" s="394"/>
      <c r="J76" s="395"/>
    </row>
    <row r="77" spans="2:13" ht="15" thickBot="1">
      <c r="C77" s="434" t="s">
        <v>728</v>
      </c>
      <c r="D77" s="436"/>
      <c r="E77" s="323">
        <f>E74+E72+E70+E68+E66</f>
        <v>0</v>
      </c>
      <c r="F77" s="324">
        <f>F75+F73+F71+F69+F67</f>
        <v>0</v>
      </c>
      <c r="G77" s="324">
        <f>G75+G73+G71+G69+G67</f>
        <v>0</v>
      </c>
      <c r="H77" s="324">
        <f>H75+H73+H71+H69+H67</f>
        <v>0</v>
      </c>
      <c r="I77" s="324">
        <f>I75+I73+I71+I69+I67</f>
        <v>0</v>
      </c>
      <c r="J77" s="325">
        <f>J75+J73+J71+J69+J67</f>
        <v>0</v>
      </c>
    </row>
    <row r="78" spans="2:13" ht="15" thickBot="1">
      <c r="B78" s="326"/>
      <c r="C78" s="322"/>
      <c r="D78" s="308"/>
      <c r="E78" s="327"/>
      <c r="F78" s="309"/>
      <c r="G78" s="309"/>
      <c r="H78" s="309"/>
      <c r="I78" s="328"/>
      <c r="J78" s="328"/>
      <c r="K78" s="329"/>
    </row>
    <row r="79" spans="2:13">
      <c r="C79" s="369" t="s">
        <v>62</v>
      </c>
      <c r="D79" s="370" t="str">
        <f>PO_ATUALIZADO!B349</f>
        <v>MUROS DE DIVISA - LATERAL E FUNDOS</v>
      </c>
      <c r="E79" s="370" t="s">
        <v>68</v>
      </c>
      <c r="F79" s="370">
        <v>1</v>
      </c>
      <c r="G79" s="370">
        <v>2</v>
      </c>
      <c r="H79" s="370">
        <v>3</v>
      </c>
      <c r="I79" s="370">
        <v>4</v>
      </c>
      <c r="J79" s="371">
        <v>5</v>
      </c>
    </row>
    <row r="80" spans="2:13">
      <c r="C80" s="374">
        <v>1</v>
      </c>
      <c r="D80" s="373" t="str">
        <f>PO_ATUALIZADO!E350</f>
        <v>Pintura tinta acrílica 02 demãos sobre paredes internas, externas</v>
      </c>
      <c r="E80" s="311">
        <f>PO_ATUALIZADO!O350</f>
        <v>0</v>
      </c>
      <c r="F80" s="297">
        <v>1</v>
      </c>
      <c r="G80" s="297"/>
      <c r="H80" s="297"/>
      <c r="I80" s="297"/>
      <c r="J80" s="375"/>
    </row>
    <row r="81" spans="3:11">
      <c r="C81" s="374"/>
      <c r="D81" s="373"/>
      <c r="E81" s="311"/>
      <c r="F81" s="311">
        <f>$E$80*F80</f>
        <v>0</v>
      </c>
      <c r="G81" s="372">
        <f t="shared" ref="G81:J81" si="20">$E$80*G80</f>
        <v>0</v>
      </c>
      <c r="H81" s="372">
        <f t="shared" si="20"/>
        <v>0</v>
      </c>
      <c r="I81" s="372">
        <f t="shared" si="20"/>
        <v>0</v>
      </c>
      <c r="J81" s="376">
        <f t="shared" si="20"/>
        <v>0</v>
      </c>
    </row>
    <row r="82" spans="3:11">
      <c r="C82" s="374">
        <v>2</v>
      </c>
      <c r="D82" s="373" t="str">
        <f>PO_ATUALIZADO!E351</f>
        <v>Aplicação de fundo selador em paredes internas/externas uma demão</v>
      </c>
      <c r="E82" s="311">
        <f>PO_ATUALIZADO!O351</f>
        <v>0</v>
      </c>
      <c r="F82" s="297">
        <v>1</v>
      </c>
      <c r="G82" s="297"/>
      <c r="H82" s="297"/>
      <c r="I82" s="297"/>
      <c r="J82" s="375"/>
    </row>
    <row r="83" spans="3:11" ht="15" thickBot="1">
      <c r="C83" s="377"/>
      <c r="D83" s="378"/>
      <c r="E83" s="378"/>
      <c r="F83" s="379">
        <f>F82*$E$82</f>
        <v>0</v>
      </c>
      <c r="G83" s="379">
        <f t="shared" ref="G83:J83" si="21">G82*$E$82</f>
        <v>0</v>
      </c>
      <c r="H83" s="379">
        <f t="shared" si="21"/>
        <v>0</v>
      </c>
      <c r="I83" s="379">
        <f t="shared" si="21"/>
        <v>0</v>
      </c>
      <c r="J83" s="380">
        <f t="shared" si="21"/>
        <v>0</v>
      </c>
    </row>
    <row r="84" spans="3:11" ht="15" thickBot="1">
      <c r="C84" s="396"/>
      <c r="D84" s="397"/>
      <c r="E84" s="397"/>
      <c r="F84" s="397"/>
      <c r="G84" s="397"/>
      <c r="H84" s="397"/>
      <c r="I84" s="397"/>
      <c r="J84" s="398"/>
    </row>
    <row r="85" spans="3:11" ht="15" thickBot="1">
      <c r="C85" s="434" t="s">
        <v>727</v>
      </c>
      <c r="D85" s="435"/>
      <c r="E85" s="289">
        <f>E82+E80</f>
        <v>0</v>
      </c>
      <c r="F85" s="290">
        <f>F83+F81</f>
        <v>0</v>
      </c>
      <c r="G85" s="290"/>
      <c r="H85" s="290"/>
      <c r="I85" s="290"/>
      <c r="J85" s="381"/>
    </row>
    <row r="86" spans="3:11" ht="15" thickBot="1"/>
    <row r="87" spans="3:11" ht="15" thickBot="1">
      <c r="C87" s="434" t="s">
        <v>695</v>
      </c>
      <c r="D87" s="436"/>
      <c r="E87" s="323">
        <f t="shared" ref="E87:J87" si="22">E85+E77+E62</f>
        <v>0</v>
      </c>
      <c r="F87" s="323">
        <f t="shared" si="22"/>
        <v>0</v>
      </c>
      <c r="G87" s="323">
        <f t="shared" si="22"/>
        <v>0</v>
      </c>
      <c r="H87" s="323">
        <f t="shared" si="22"/>
        <v>0</v>
      </c>
      <c r="I87" s="323">
        <f t="shared" si="22"/>
        <v>0</v>
      </c>
      <c r="J87" s="382">
        <f t="shared" si="22"/>
        <v>0</v>
      </c>
      <c r="K87" s="307">
        <f>E87-F87-G87-H87-I87-J87</f>
        <v>0</v>
      </c>
    </row>
  </sheetData>
  <mergeCells count="6">
    <mergeCell ref="C87:D87"/>
    <mergeCell ref="C2:J3"/>
    <mergeCell ref="C9:J9"/>
    <mergeCell ref="C62:D62"/>
    <mergeCell ref="C85:D85"/>
    <mergeCell ref="C77:D77"/>
  </mergeCells>
  <pageMargins left="0.511811024" right="0.511811024" top="0.78740157499999996" bottom="0.78740157499999996" header="0.31496062000000002" footer="0.31496062000000002"/>
  <pageSetup paperSize="9" scale="44" fitToHeight="0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PO_ATUALIZADO</vt:lpstr>
      <vt:lpstr>Planilha1</vt:lpstr>
      <vt:lpstr>PO_ATUALIZADO!Area_de_impressao</vt:lpstr>
      <vt:lpstr>PO_ATUALIZADO!Titulos_de_impressao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Anderson Rolim</cp:lastModifiedBy>
  <cp:lastPrinted>2020-09-30T13:52:10Z</cp:lastPrinted>
  <dcterms:created xsi:type="dcterms:W3CDTF">2012-10-15T18:57:41Z</dcterms:created>
  <dcterms:modified xsi:type="dcterms:W3CDTF">2020-11-11T11:49:24Z</dcterms:modified>
</cp:coreProperties>
</file>